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2416"/>
  <workbookPr codeName="ThisWorkbook" autoCompressPictures="0"/>
  <bookViews>
    <workbookView xWindow="640" yWindow="-40" windowWidth="17860" windowHeight="11580" tabRatio="491"/>
  </bookViews>
  <sheets>
    <sheet name="Cover" sheetId="8" r:id="rId1"/>
    <sheet name="Report" sheetId="1" r:id="rId2"/>
    <sheet name="Report Full" sheetId="11" state="hidden" r:id="rId3"/>
    <sheet name="Footnotes" sheetId="2" r:id="rId4"/>
    <sheet name="Disclaimers&amp;Definitions " sheetId="9" r:id="rId5"/>
  </sheets>
  <externalReferences>
    <externalReference r:id="rId6"/>
  </externalReferences>
  <definedNames>
    <definedName name="_xlnm._FilterDatabase" localSheetId="1" hidden="1">Report!$A$8:$J$8</definedName>
    <definedName name="_xlnm._FilterDatabase" localSheetId="2" hidden="1">'Report Full'!$A$8:$J$8</definedName>
    <definedName name="_xlnm.Print_Area" localSheetId="0">Cover!$A$1:$X$17</definedName>
    <definedName name="_xlnm.Print_Area" localSheetId="4">'Disclaimers&amp;Definitions '!$A$1:$L$70</definedName>
    <definedName name="_xlnm.Print_Area" localSheetId="3">Footnotes!$B$1:$N$18</definedName>
    <definedName name="_xlnm.Print_Area" localSheetId="1">Report!$A$1:$V$40</definedName>
    <definedName name="_xlnm.Print_Area" localSheetId="2">'Report Full'!$A$1:$V$207</definedName>
    <definedName name="_xlnm.Print_Titles" localSheetId="3">Footnotes!$1:$6</definedName>
    <definedName name="_xlnm.Print_Titles" localSheetId="1">Report!$A:$A,Report!$1:$8</definedName>
    <definedName name="_xlnm.Print_Titles" localSheetId="2">'Report Full'!$A:$A,'Report Full'!$1:$8</definedName>
    <definedName name="Z_2B5E9AF3_7E15_4FFC_BC57_F18A8661CB86_.wvu.PrintArea" localSheetId="4" hidden="1">'Disclaimers&amp;Definitions '!$A$1:$L$6</definedName>
    <definedName name="Z_2B5E9AF3_7E15_4FFC_BC57_F18A8661CB86_.wvu.PrintArea" localSheetId="3" hidden="1">Footnotes!$C$1:$N$17</definedName>
    <definedName name="Z_2B5E9AF3_7E15_4FFC_BC57_F18A8661CB86_.wvu.PrintArea" localSheetId="1" hidden="1">Report!$A$1:$M$36</definedName>
    <definedName name="Z_2B5E9AF3_7E15_4FFC_BC57_F18A8661CB86_.wvu.PrintArea" localSheetId="2" hidden="1">'Report Full'!$A$1:$M$204</definedName>
    <definedName name="Z_2B5E9AF3_7E15_4FFC_BC57_F18A8661CB86_.wvu.PrintTitles" localSheetId="3" hidden="1">Footnotes!$1:$6</definedName>
    <definedName name="Z_2B5E9AF3_7E15_4FFC_BC57_F18A8661CB86_.wvu.PrintTitles" localSheetId="1" hidden="1">Report!$A:$A,Report!$1:$8</definedName>
    <definedName name="Z_2B5E9AF3_7E15_4FFC_BC57_F18A8661CB86_.wvu.PrintTitles" localSheetId="2" hidden="1">'Report Full'!$A:$A,'Report Full'!$1:$8</definedName>
    <definedName name="Z_6B3EFEE6_6D4B_487B_9131_15FDA5ABAE22_.wvu.PrintArea" localSheetId="4" hidden="1">'Disclaimers&amp;Definitions '!$A$1:$L$6</definedName>
    <definedName name="Z_6B3EFEE6_6D4B_487B_9131_15FDA5ABAE22_.wvu.PrintArea" localSheetId="3" hidden="1">Footnotes!$C$1:$N$17</definedName>
    <definedName name="Z_6B3EFEE6_6D4B_487B_9131_15FDA5ABAE22_.wvu.PrintArea" localSheetId="1" hidden="1">Report!$A$1:$M$36</definedName>
    <definedName name="Z_6B3EFEE6_6D4B_487B_9131_15FDA5ABAE22_.wvu.PrintArea" localSheetId="2" hidden="1">'Report Full'!$A$1:$M$204</definedName>
    <definedName name="Z_6B3EFEE6_6D4B_487B_9131_15FDA5ABAE22_.wvu.PrintTitles" localSheetId="3" hidden="1">Footnotes!$1:$6</definedName>
    <definedName name="Z_6B3EFEE6_6D4B_487B_9131_15FDA5ABAE22_.wvu.PrintTitles" localSheetId="1" hidden="1">Report!$A:$A,Report!$1:$8</definedName>
    <definedName name="Z_6B3EFEE6_6D4B_487B_9131_15FDA5ABAE22_.wvu.PrintTitles" localSheetId="2" hidden="1">'Report Full'!$A:$A,'Report Full'!$1:$8</definedName>
  </definedNames>
  <calcPr calcId="140001" concurrentCalc="0"/>
  <customWorkbookViews>
    <customWorkbookView name="Vishal Ardawatia - Personal View" guid="{2B5E9AF3-7E15-4FFC-BC57-F18A8661CB86}" mergeInterval="0" personalView="1" maximized="1" windowWidth="1276" windowHeight="808" activeSheetId="2"/>
    <customWorkbookView name="GSF - Personal View" guid="{6B3EFEE6-6D4B-487B-9131-15FDA5ABAE22}" mergeInterval="0" personalView="1" xWindow="5" yWindow="31" windowWidth="1252" windowHeight="804"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R173" i="11" l="1"/>
  <c r="Q173" i="11"/>
  <c r="Q148" i="11"/>
  <c r="Q101" i="11"/>
  <c r="Q77" i="11"/>
  <c r="Q58" i="11"/>
  <c r="Q176" i="11"/>
  <c r="P173" i="11"/>
  <c r="O173" i="11"/>
  <c r="V172" i="11"/>
  <c r="AL172" i="11"/>
  <c r="U172" i="11"/>
  <c r="AK172" i="11"/>
  <c r="T172" i="11"/>
  <c r="AJ172" i="11"/>
  <c r="S172" i="11"/>
  <c r="AI172" i="11"/>
  <c r="V171" i="11"/>
  <c r="AL171" i="11"/>
  <c r="U171" i="11"/>
  <c r="AK171" i="11"/>
  <c r="T171" i="11"/>
  <c r="AJ171" i="11"/>
  <c r="S171" i="11"/>
  <c r="AI171" i="11"/>
  <c r="AL170" i="11"/>
  <c r="AK170" i="11"/>
  <c r="AJ170" i="11"/>
  <c r="AI170" i="11"/>
  <c r="AL169" i="11"/>
  <c r="AK169" i="11"/>
  <c r="AJ169" i="11"/>
  <c r="AI169" i="11"/>
  <c r="AL168" i="11"/>
  <c r="AK168" i="11"/>
  <c r="AJ168" i="11"/>
  <c r="AI168" i="11"/>
  <c r="M168" i="11"/>
  <c r="J168" i="11"/>
  <c r="AL167" i="11"/>
  <c r="AK167" i="11"/>
  <c r="AJ167" i="11"/>
  <c r="AI167" i="11"/>
  <c r="M167" i="11"/>
  <c r="J167" i="11"/>
  <c r="V166" i="11"/>
  <c r="AL166" i="11"/>
  <c r="U166" i="11"/>
  <c r="AK166" i="11"/>
  <c r="T166" i="11"/>
  <c r="AJ166" i="11"/>
  <c r="S166" i="11"/>
  <c r="AI166" i="11"/>
  <c r="V165" i="11"/>
  <c r="AL165" i="11"/>
  <c r="U165" i="11"/>
  <c r="AK165" i="11"/>
  <c r="T165" i="11"/>
  <c r="AJ165" i="11"/>
  <c r="S165" i="11"/>
  <c r="AI165" i="11"/>
  <c r="V164" i="11"/>
  <c r="AL164" i="11"/>
  <c r="U164" i="11"/>
  <c r="AK164" i="11"/>
  <c r="T164" i="11"/>
  <c r="AJ164" i="11"/>
  <c r="S164" i="11"/>
  <c r="AI164" i="11"/>
  <c r="V163" i="11"/>
  <c r="AL163" i="11"/>
  <c r="U163" i="11"/>
  <c r="T163" i="11"/>
  <c r="AJ163" i="11"/>
  <c r="S163" i="11"/>
  <c r="AI163" i="11"/>
  <c r="AL162" i="11"/>
  <c r="AK162" i="11"/>
  <c r="AJ162" i="11"/>
  <c r="AI162" i="11"/>
  <c r="J162" i="11"/>
  <c r="AL161" i="11"/>
  <c r="AK161" i="11"/>
  <c r="AJ161" i="11"/>
  <c r="AI161" i="11"/>
  <c r="V160" i="11"/>
  <c r="AL160" i="11"/>
  <c r="U160" i="11"/>
  <c r="AK160" i="11"/>
  <c r="T160" i="11"/>
  <c r="AJ160" i="11"/>
  <c r="S160" i="11"/>
  <c r="AI160" i="11"/>
  <c r="AL159" i="11"/>
  <c r="AK159" i="11"/>
  <c r="AJ159" i="11"/>
  <c r="AI159" i="11"/>
  <c r="M159" i="11"/>
  <c r="AL158" i="11"/>
  <c r="AK158" i="11"/>
  <c r="AJ158" i="11"/>
  <c r="AI158" i="11"/>
  <c r="M158" i="11"/>
  <c r="AL157" i="11"/>
  <c r="AK157" i="11"/>
  <c r="AJ157" i="11"/>
  <c r="AI157" i="11"/>
  <c r="M157" i="11"/>
  <c r="AL156" i="11"/>
  <c r="AK156" i="11"/>
  <c r="AJ156" i="11"/>
  <c r="AI156" i="11"/>
  <c r="M156" i="11"/>
  <c r="AL155" i="11"/>
  <c r="AK155" i="11"/>
  <c r="AJ155" i="11"/>
  <c r="AI155" i="11"/>
  <c r="M155" i="11"/>
  <c r="V154" i="11"/>
  <c r="AL154" i="11"/>
  <c r="U154" i="11"/>
  <c r="AK154" i="11"/>
  <c r="T154" i="11"/>
  <c r="AJ154" i="11"/>
  <c r="S154" i="11"/>
  <c r="AI154" i="11"/>
  <c r="V153" i="11"/>
  <c r="AL153" i="11"/>
  <c r="U153" i="11"/>
  <c r="AK153" i="11"/>
  <c r="T153" i="11"/>
  <c r="AJ153" i="11"/>
  <c r="S153" i="11"/>
  <c r="AI153" i="11"/>
  <c r="V152" i="11"/>
  <c r="AL152" i="11"/>
  <c r="U152" i="11"/>
  <c r="AK152" i="11"/>
  <c r="T152" i="11"/>
  <c r="S152" i="11"/>
  <c r="V151" i="11"/>
  <c r="U151" i="11"/>
  <c r="T151" i="11"/>
  <c r="S151" i="11"/>
  <c r="V149" i="11"/>
  <c r="U149" i="11"/>
  <c r="T149" i="11"/>
  <c r="S149" i="11"/>
  <c r="R148" i="11"/>
  <c r="P148" i="11"/>
  <c r="O148" i="11"/>
  <c r="V146" i="11"/>
  <c r="AL146" i="11"/>
  <c r="U146" i="11"/>
  <c r="AK146" i="11"/>
  <c r="T146" i="11"/>
  <c r="AJ146" i="11"/>
  <c r="S146" i="11"/>
  <c r="AI146" i="11"/>
  <c r="V145" i="11"/>
  <c r="AL145" i="11"/>
  <c r="U145" i="11"/>
  <c r="AK145" i="11"/>
  <c r="T145" i="11"/>
  <c r="AJ145" i="11"/>
  <c r="S145" i="11"/>
  <c r="AI145" i="11"/>
  <c r="AL144" i="11"/>
  <c r="AK144" i="11"/>
  <c r="AJ144" i="11"/>
  <c r="AI144" i="11"/>
  <c r="M144" i="11"/>
  <c r="AL143" i="11"/>
  <c r="AK143" i="11"/>
  <c r="AJ143" i="11"/>
  <c r="AI143" i="11"/>
  <c r="M143" i="11"/>
  <c r="J143" i="11"/>
  <c r="AL142" i="11"/>
  <c r="AK142" i="11"/>
  <c r="AJ142" i="11"/>
  <c r="AI142" i="11"/>
  <c r="V141" i="11"/>
  <c r="AL141" i="11"/>
  <c r="U141" i="11"/>
  <c r="AK141" i="11"/>
  <c r="T141" i="11"/>
  <c r="AJ141" i="11"/>
  <c r="S141" i="11"/>
  <c r="AI141" i="11"/>
  <c r="V140" i="11"/>
  <c r="AL140" i="11"/>
  <c r="U140" i="11"/>
  <c r="AK140" i="11"/>
  <c r="T140" i="11"/>
  <c r="AJ140" i="11"/>
  <c r="S140" i="11"/>
  <c r="AI140" i="11"/>
  <c r="AL139" i="11"/>
  <c r="AK139" i="11"/>
  <c r="AJ139" i="11"/>
  <c r="AI139" i="11"/>
  <c r="M139" i="11"/>
  <c r="J139" i="11"/>
  <c r="V138" i="11"/>
  <c r="AL138" i="11"/>
  <c r="U138" i="11"/>
  <c r="AK138" i="11"/>
  <c r="T138" i="11"/>
  <c r="AJ138" i="11"/>
  <c r="S138" i="11"/>
  <c r="AI138" i="11"/>
  <c r="V137" i="11"/>
  <c r="AL137" i="11"/>
  <c r="U137" i="11"/>
  <c r="AK137" i="11"/>
  <c r="T137" i="11"/>
  <c r="AJ137" i="11"/>
  <c r="S137" i="11"/>
  <c r="AI137" i="11"/>
  <c r="V136" i="11"/>
  <c r="AL136" i="11"/>
  <c r="U136" i="11"/>
  <c r="AK136" i="11"/>
  <c r="T136" i="11"/>
  <c r="AJ136" i="11"/>
  <c r="S136" i="11"/>
  <c r="AI136" i="11"/>
  <c r="V135" i="11"/>
  <c r="AL135" i="11"/>
  <c r="U135" i="11"/>
  <c r="AK135" i="11"/>
  <c r="T135" i="11"/>
  <c r="AJ135" i="11"/>
  <c r="S135" i="11"/>
  <c r="AI135" i="11"/>
  <c r="V134" i="11"/>
  <c r="AL134" i="11"/>
  <c r="U134" i="11"/>
  <c r="AK134" i="11"/>
  <c r="T134" i="11"/>
  <c r="AJ134" i="11"/>
  <c r="S134" i="11"/>
  <c r="AI134" i="11"/>
  <c r="AL133" i="11"/>
  <c r="AK133" i="11"/>
  <c r="AJ133" i="11"/>
  <c r="AI133" i="11"/>
  <c r="M133" i="11"/>
  <c r="J133" i="11"/>
  <c r="AL132" i="11"/>
  <c r="AK132" i="11"/>
  <c r="AJ132" i="11"/>
  <c r="AI132" i="11"/>
  <c r="M132" i="11"/>
  <c r="V131" i="11"/>
  <c r="AL131" i="11"/>
  <c r="U131" i="11"/>
  <c r="AK131" i="11"/>
  <c r="T131" i="11"/>
  <c r="AJ131" i="11"/>
  <c r="S131" i="11"/>
  <c r="AI131" i="11"/>
  <c r="AL130" i="11"/>
  <c r="AK130" i="11"/>
  <c r="AJ130" i="11"/>
  <c r="AI130" i="11"/>
  <c r="M130" i="11"/>
  <c r="J130" i="11"/>
  <c r="AL129" i="11"/>
  <c r="AK129" i="11"/>
  <c r="AJ129" i="11"/>
  <c r="AI129" i="11"/>
  <c r="M129" i="11"/>
  <c r="J129" i="11"/>
  <c r="AL128" i="11"/>
  <c r="AK128" i="11"/>
  <c r="AJ128" i="11"/>
  <c r="AI128" i="11"/>
  <c r="M128" i="11"/>
  <c r="J128" i="11"/>
  <c r="AL127" i="11"/>
  <c r="AK127" i="11"/>
  <c r="AJ127" i="11"/>
  <c r="AI127" i="11"/>
  <c r="M127" i="11"/>
  <c r="J127" i="11"/>
  <c r="AL126" i="11"/>
  <c r="AK126" i="11"/>
  <c r="AJ126" i="11"/>
  <c r="AI126" i="11"/>
  <c r="M126" i="11"/>
  <c r="J126" i="11"/>
  <c r="V125" i="11"/>
  <c r="AL125" i="11"/>
  <c r="U125" i="11"/>
  <c r="AK125" i="11"/>
  <c r="T125" i="11"/>
  <c r="AJ125" i="11"/>
  <c r="S125" i="11"/>
  <c r="AI125" i="11"/>
  <c r="AL124" i="11"/>
  <c r="AK124" i="11"/>
  <c r="AJ124" i="11"/>
  <c r="AI124" i="11"/>
  <c r="M124" i="11"/>
  <c r="J124" i="11"/>
  <c r="AL123" i="11"/>
  <c r="AK123" i="11"/>
  <c r="AJ123" i="11"/>
  <c r="AI123" i="11"/>
  <c r="M123" i="11"/>
  <c r="J123" i="11"/>
  <c r="AL122" i="11"/>
  <c r="AK122" i="11"/>
  <c r="AJ122" i="11"/>
  <c r="AI122" i="11"/>
  <c r="M122" i="11"/>
  <c r="J122" i="11"/>
  <c r="AL121" i="11"/>
  <c r="AK121" i="11"/>
  <c r="AJ121" i="11"/>
  <c r="AI121" i="11"/>
  <c r="M121" i="11"/>
  <c r="J121" i="11"/>
  <c r="V120" i="11"/>
  <c r="AL120" i="11"/>
  <c r="U120" i="11"/>
  <c r="AK120" i="11"/>
  <c r="T120" i="11"/>
  <c r="AJ120" i="11"/>
  <c r="S120" i="11"/>
  <c r="AI120" i="11"/>
  <c r="AL119" i="11"/>
  <c r="AK119" i="11"/>
  <c r="AJ119" i="11"/>
  <c r="AI119" i="11"/>
  <c r="V118" i="11"/>
  <c r="AL118" i="11"/>
  <c r="U118" i="11"/>
  <c r="AK118" i="11"/>
  <c r="T118" i="11"/>
  <c r="AJ118" i="11"/>
  <c r="S118" i="11"/>
  <c r="AI118" i="11"/>
  <c r="AL117" i="11"/>
  <c r="AK117" i="11"/>
  <c r="AJ117" i="11"/>
  <c r="AI117" i="11"/>
  <c r="M117" i="11"/>
  <c r="J117" i="11"/>
  <c r="AL116" i="11"/>
  <c r="AK116" i="11"/>
  <c r="AJ116" i="11"/>
  <c r="AI116" i="11"/>
  <c r="M116" i="11"/>
  <c r="J116" i="11"/>
  <c r="AL115" i="11"/>
  <c r="AK115" i="11"/>
  <c r="AJ115" i="11"/>
  <c r="AI115" i="11"/>
  <c r="M115" i="11"/>
  <c r="J115" i="11"/>
  <c r="V114" i="11"/>
  <c r="AL114" i="11"/>
  <c r="U114" i="11"/>
  <c r="AK114" i="11"/>
  <c r="T114" i="11"/>
  <c r="AJ114" i="11"/>
  <c r="S114" i="11"/>
  <c r="AI114" i="11"/>
  <c r="V113" i="11"/>
  <c r="AL113" i="11"/>
  <c r="U113" i="11"/>
  <c r="AK113" i="11"/>
  <c r="T113" i="11"/>
  <c r="AJ113" i="11"/>
  <c r="S113" i="11"/>
  <c r="AI113" i="11"/>
  <c r="V112" i="11"/>
  <c r="AL112" i="11"/>
  <c r="U112" i="11"/>
  <c r="AK112" i="11"/>
  <c r="T112" i="11"/>
  <c r="AJ112" i="11"/>
  <c r="S112" i="11"/>
  <c r="AI112" i="11"/>
  <c r="V111" i="11"/>
  <c r="AL111" i="11"/>
  <c r="U111" i="11"/>
  <c r="AK111" i="11"/>
  <c r="T111" i="11"/>
  <c r="AJ111" i="11"/>
  <c r="S111" i="11"/>
  <c r="AI111" i="11"/>
  <c r="V110" i="11"/>
  <c r="AL110" i="11"/>
  <c r="U110" i="11"/>
  <c r="AK110" i="11"/>
  <c r="T110" i="11"/>
  <c r="AJ110" i="11"/>
  <c r="S110" i="11"/>
  <c r="AI110" i="11"/>
  <c r="V109" i="11"/>
  <c r="AL109" i="11"/>
  <c r="U109" i="11"/>
  <c r="AK109" i="11"/>
  <c r="T109" i="11"/>
  <c r="AJ109" i="11"/>
  <c r="S109" i="11"/>
  <c r="AI109" i="11"/>
  <c r="V108" i="11"/>
  <c r="AL108" i="11"/>
  <c r="U108" i="11"/>
  <c r="AK108" i="11"/>
  <c r="T108" i="11"/>
  <c r="AJ108" i="11"/>
  <c r="S108" i="11"/>
  <c r="AI108" i="11"/>
  <c r="AL107" i="11"/>
  <c r="AK107" i="11"/>
  <c r="AJ107" i="11"/>
  <c r="AI107" i="11"/>
  <c r="V106" i="11"/>
  <c r="AL106" i="11"/>
  <c r="U106" i="11"/>
  <c r="AK106" i="11"/>
  <c r="T106" i="11"/>
  <c r="AJ106" i="11"/>
  <c r="S106" i="11"/>
  <c r="AI106" i="11"/>
  <c r="V105" i="11"/>
  <c r="U105" i="11"/>
  <c r="T105" i="11"/>
  <c r="S105" i="11"/>
  <c r="V104" i="11"/>
  <c r="U104" i="11"/>
  <c r="T104" i="11"/>
  <c r="S104" i="11"/>
  <c r="V102" i="11"/>
  <c r="U102" i="11"/>
  <c r="T102" i="11"/>
  <c r="S102" i="11"/>
  <c r="R101" i="11"/>
  <c r="P101" i="11"/>
  <c r="O101" i="11"/>
  <c r="V99" i="11"/>
  <c r="U99" i="11"/>
  <c r="T99" i="11"/>
  <c r="S99" i="11"/>
  <c r="M98" i="11"/>
  <c r="M97" i="11"/>
  <c r="M96" i="11"/>
  <c r="M95" i="11"/>
  <c r="M94" i="11"/>
  <c r="M93" i="11"/>
  <c r="V92" i="11"/>
  <c r="AL92" i="11"/>
  <c r="U92" i="11"/>
  <c r="AK92" i="11"/>
  <c r="T92" i="11"/>
  <c r="AJ92" i="11"/>
  <c r="S92" i="11"/>
  <c r="AI92" i="11"/>
  <c r="AL91" i="11"/>
  <c r="AK91" i="11"/>
  <c r="AJ91" i="11"/>
  <c r="AI91" i="11"/>
  <c r="J91" i="11"/>
  <c r="V90" i="11"/>
  <c r="AL90" i="11"/>
  <c r="U90" i="11"/>
  <c r="AK90" i="11"/>
  <c r="T90" i="11"/>
  <c r="AJ90" i="11"/>
  <c r="S90" i="11"/>
  <c r="AI90" i="11"/>
  <c r="AL89" i="11"/>
  <c r="AK89" i="11"/>
  <c r="AJ89" i="11"/>
  <c r="AI89" i="11"/>
  <c r="J89" i="11"/>
  <c r="V88" i="11"/>
  <c r="AL88" i="11"/>
  <c r="U88" i="11"/>
  <c r="AK88" i="11"/>
  <c r="T88" i="11"/>
  <c r="AJ88" i="11"/>
  <c r="S88" i="11"/>
  <c r="AI88" i="11"/>
  <c r="V87" i="11"/>
  <c r="AL87" i="11"/>
  <c r="U87" i="11"/>
  <c r="AK87" i="11"/>
  <c r="T87" i="11"/>
  <c r="AJ87" i="11"/>
  <c r="S87" i="11"/>
  <c r="AI87" i="11"/>
  <c r="AL86" i="11"/>
  <c r="AK86" i="11"/>
  <c r="AJ86" i="11"/>
  <c r="AI86" i="11"/>
  <c r="V85" i="11"/>
  <c r="AL85" i="11"/>
  <c r="U85" i="11"/>
  <c r="AK85" i="11"/>
  <c r="T85" i="11"/>
  <c r="AJ85" i="11"/>
  <c r="S85" i="11"/>
  <c r="AI85" i="11"/>
  <c r="V84" i="11"/>
  <c r="AL84" i="11"/>
  <c r="U84" i="11"/>
  <c r="AK84" i="11"/>
  <c r="T84" i="11"/>
  <c r="S84" i="11"/>
  <c r="AL83" i="11"/>
  <c r="AK83" i="11"/>
  <c r="AJ83" i="11"/>
  <c r="AI83" i="11"/>
  <c r="AL82" i="11"/>
  <c r="AK82" i="11"/>
  <c r="AJ82" i="11"/>
  <c r="AI82" i="11"/>
  <c r="V81" i="11"/>
  <c r="U81" i="11"/>
  <c r="T81" i="11"/>
  <c r="AJ81" i="11"/>
  <c r="S81" i="11"/>
  <c r="AI81" i="11"/>
  <c r="V78" i="11"/>
  <c r="U78" i="11"/>
  <c r="T78" i="11"/>
  <c r="S78" i="11"/>
  <c r="R77" i="11"/>
  <c r="P77" i="11"/>
  <c r="O77" i="11"/>
  <c r="V76" i="11"/>
  <c r="AL76" i="11"/>
  <c r="U76" i="11"/>
  <c r="AK76" i="11"/>
  <c r="T76" i="11"/>
  <c r="AJ76" i="11"/>
  <c r="S76" i="11"/>
  <c r="AI76" i="11"/>
  <c r="V75" i="11"/>
  <c r="AL75" i="11"/>
  <c r="U75" i="11"/>
  <c r="AK75" i="11"/>
  <c r="T75" i="11"/>
  <c r="AJ75" i="11"/>
  <c r="S75" i="11"/>
  <c r="AI75" i="11"/>
  <c r="V74" i="11"/>
  <c r="AL74" i="11"/>
  <c r="U74" i="11"/>
  <c r="AK74" i="11"/>
  <c r="T74" i="11"/>
  <c r="AJ74" i="11"/>
  <c r="S74" i="11"/>
  <c r="AI74" i="11"/>
  <c r="V73" i="11"/>
  <c r="AL73" i="11"/>
  <c r="U73" i="11"/>
  <c r="AK73" i="11"/>
  <c r="T73" i="11"/>
  <c r="AJ73" i="11"/>
  <c r="S73" i="11"/>
  <c r="AI73" i="11"/>
  <c r="AL72" i="11"/>
  <c r="AK72" i="11"/>
  <c r="AJ72" i="11"/>
  <c r="AI72" i="11"/>
  <c r="V71" i="11"/>
  <c r="AL71" i="11"/>
  <c r="U71" i="11"/>
  <c r="AK71" i="11"/>
  <c r="T71" i="11"/>
  <c r="AJ71" i="11"/>
  <c r="S71" i="11"/>
  <c r="AI71" i="11"/>
  <c r="AL70" i="11"/>
  <c r="AK70" i="11"/>
  <c r="AJ70" i="11"/>
  <c r="AI70" i="11"/>
  <c r="V69" i="11"/>
  <c r="AL69" i="11"/>
  <c r="U69" i="11"/>
  <c r="AK69" i="11"/>
  <c r="T69" i="11"/>
  <c r="AJ69" i="11"/>
  <c r="S69" i="11"/>
  <c r="AI69" i="11"/>
  <c r="V68" i="11"/>
  <c r="AL68" i="11"/>
  <c r="U68" i="11"/>
  <c r="AK68" i="11"/>
  <c r="T68" i="11"/>
  <c r="AJ68" i="11"/>
  <c r="S68" i="11"/>
  <c r="AI68" i="11"/>
  <c r="V67" i="11"/>
  <c r="AL67" i="11"/>
  <c r="U67" i="11"/>
  <c r="AK67" i="11"/>
  <c r="T67" i="11"/>
  <c r="AJ67" i="11"/>
  <c r="S67" i="11"/>
  <c r="AL66" i="11"/>
  <c r="AK66" i="11"/>
  <c r="AJ66" i="11"/>
  <c r="AI66" i="11"/>
  <c r="M66" i="11"/>
  <c r="V65" i="11"/>
  <c r="AL65" i="11"/>
  <c r="U65" i="11"/>
  <c r="AK65" i="11"/>
  <c r="T65" i="11"/>
  <c r="AJ65" i="11"/>
  <c r="S65" i="11"/>
  <c r="AI65" i="11"/>
  <c r="V64" i="11"/>
  <c r="AL64" i="11"/>
  <c r="U64" i="11"/>
  <c r="AK64" i="11"/>
  <c r="T64" i="11"/>
  <c r="AJ64" i="11"/>
  <c r="S64" i="11"/>
  <c r="AI64" i="11"/>
  <c r="V63" i="11"/>
  <c r="AL63" i="11"/>
  <c r="U63" i="11"/>
  <c r="AK63" i="11"/>
  <c r="T63" i="11"/>
  <c r="AJ63" i="11"/>
  <c r="S63" i="11"/>
  <c r="AI63" i="11"/>
  <c r="V62" i="11"/>
  <c r="U62" i="11"/>
  <c r="T62" i="11"/>
  <c r="S62" i="11"/>
  <c r="AI62" i="11"/>
  <c r="R58" i="11"/>
  <c r="P58" i="11"/>
  <c r="O58" i="11"/>
  <c r="AL56" i="11"/>
  <c r="AK56" i="11"/>
  <c r="AJ56" i="11"/>
  <c r="AI56" i="11"/>
  <c r="V55" i="11"/>
  <c r="AL55" i="11"/>
  <c r="U55" i="11"/>
  <c r="AK55" i="11"/>
  <c r="T55" i="11"/>
  <c r="AJ55" i="11"/>
  <c r="S55" i="11"/>
  <c r="AI55" i="11"/>
  <c r="V54" i="11"/>
  <c r="AL54" i="11"/>
  <c r="U54" i="11"/>
  <c r="AK54" i="11"/>
  <c r="T54" i="11"/>
  <c r="AJ54" i="11"/>
  <c r="S54" i="11"/>
  <c r="AI54" i="11"/>
  <c r="V53" i="11"/>
  <c r="AL53" i="11"/>
  <c r="U53" i="11"/>
  <c r="AK53" i="11"/>
  <c r="T53" i="11"/>
  <c r="AJ53" i="11"/>
  <c r="S53" i="11"/>
  <c r="AI53" i="11"/>
  <c r="V52" i="11"/>
  <c r="AL52" i="11"/>
  <c r="U52" i="11"/>
  <c r="AK52" i="11"/>
  <c r="T52" i="11"/>
  <c r="AJ52" i="11"/>
  <c r="S52" i="11"/>
  <c r="AI52" i="11"/>
  <c r="V51" i="11"/>
  <c r="AL51" i="11"/>
  <c r="U51" i="11"/>
  <c r="AK51" i="11"/>
  <c r="T51" i="11"/>
  <c r="AJ51" i="11"/>
  <c r="S51" i="11"/>
  <c r="AI51" i="11"/>
  <c r="V50" i="11"/>
  <c r="AL50" i="11"/>
  <c r="U50" i="11"/>
  <c r="AK50" i="11"/>
  <c r="T50" i="11"/>
  <c r="AJ50" i="11"/>
  <c r="S50" i="11"/>
  <c r="AI50" i="11"/>
  <c r="V49" i="11"/>
  <c r="AL49" i="11"/>
  <c r="U49" i="11"/>
  <c r="AK49" i="11"/>
  <c r="T49" i="11"/>
  <c r="AJ49" i="11"/>
  <c r="S49" i="11"/>
  <c r="AI49" i="11"/>
  <c r="V48" i="11"/>
  <c r="AL48" i="11"/>
  <c r="U48" i="11"/>
  <c r="AK48" i="11"/>
  <c r="T48" i="11"/>
  <c r="AJ48" i="11"/>
  <c r="S48" i="11"/>
  <c r="AI48" i="11"/>
  <c r="V47" i="11"/>
  <c r="AL47" i="11"/>
  <c r="U47" i="11"/>
  <c r="AK47" i="11"/>
  <c r="T47" i="11"/>
  <c r="AJ47" i="11"/>
  <c r="S47" i="11"/>
  <c r="AI47" i="11"/>
  <c r="V46" i="11"/>
  <c r="AL46" i="11"/>
  <c r="U46" i="11"/>
  <c r="AK46" i="11"/>
  <c r="T46" i="11"/>
  <c r="AJ46" i="11"/>
  <c r="S46" i="11"/>
  <c r="AI46" i="11"/>
  <c r="V45" i="11"/>
  <c r="AL45" i="11"/>
  <c r="U45" i="11"/>
  <c r="AK45" i="11"/>
  <c r="T45" i="11"/>
  <c r="AJ45" i="11"/>
  <c r="S45" i="11"/>
  <c r="AI45" i="11"/>
  <c r="AL44" i="11"/>
  <c r="AK44" i="11"/>
  <c r="AJ44" i="11"/>
  <c r="AI44" i="11"/>
  <c r="M44" i="11"/>
  <c r="J44" i="11"/>
  <c r="V43" i="11"/>
  <c r="AL43" i="11"/>
  <c r="U43" i="11"/>
  <c r="AK43" i="11"/>
  <c r="T43" i="11"/>
  <c r="AJ43" i="11"/>
  <c r="S43" i="11"/>
  <c r="AI43" i="11"/>
  <c r="AL42" i="11"/>
  <c r="AK42" i="11"/>
  <c r="AJ42" i="11"/>
  <c r="AI42" i="11"/>
  <c r="V41" i="11"/>
  <c r="AL41" i="11"/>
  <c r="U41" i="11"/>
  <c r="AK41" i="11"/>
  <c r="T41" i="11"/>
  <c r="AJ41" i="11"/>
  <c r="S41" i="11"/>
  <c r="AI41" i="11"/>
  <c r="V40" i="11"/>
  <c r="AL40" i="11"/>
  <c r="U40" i="11"/>
  <c r="AK40" i="11"/>
  <c r="T40" i="11"/>
  <c r="AJ40" i="11"/>
  <c r="S40" i="11"/>
  <c r="AI40" i="11"/>
  <c r="V39" i="11"/>
  <c r="AL39" i="11"/>
  <c r="U39" i="11"/>
  <c r="AK39" i="11"/>
  <c r="T39" i="11"/>
  <c r="AJ39" i="11"/>
  <c r="S39" i="11"/>
  <c r="AI39" i="11"/>
  <c r="V38" i="11"/>
  <c r="AL38" i="11"/>
  <c r="U38" i="11"/>
  <c r="AK38" i="11"/>
  <c r="T38" i="11"/>
  <c r="AJ38" i="11"/>
  <c r="S38" i="11"/>
  <c r="AI38" i="11"/>
  <c r="V37" i="11"/>
  <c r="AL37" i="11"/>
  <c r="U37" i="11"/>
  <c r="AK37" i="11"/>
  <c r="T37" i="11"/>
  <c r="AJ37" i="11"/>
  <c r="S37" i="11"/>
  <c r="AI37" i="11"/>
  <c r="AL36" i="11"/>
  <c r="AK36" i="11"/>
  <c r="AJ36" i="11"/>
  <c r="AI36" i="11"/>
  <c r="V35" i="11"/>
  <c r="AL35" i="11"/>
  <c r="U35" i="11"/>
  <c r="AK35" i="11"/>
  <c r="T35" i="11"/>
  <c r="AJ35" i="11"/>
  <c r="S35" i="11"/>
  <c r="AI35" i="11"/>
  <c r="V34" i="11"/>
  <c r="AL34" i="11"/>
  <c r="U34" i="11"/>
  <c r="AK34" i="11"/>
  <c r="T34" i="11"/>
  <c r="AJ34" i="11"/>
  <c r="S34" i="11"/>
  <c r="AI34" i="11"/>
  <c r="V33" i="11"/>
  <c r="AL33" i="11"/>
  <c r="U33" i="11"/>
  <c r="AK33" i="11"/>
  <c r="T33" i="11"/>
  <c r="AJ33" i="11"/>
  <c r="S33" i="11"/>
  <c r="AI33" i="11"/>
  <c r="AL32" i="11"/>
  <c r="AK32" i="11"/>
  <c r="AJ32" i="11"/>
  <c r="AI32" i="11"/>
  <c r="V31" i="11"/>
  <c r="AL31" i="11"/>
  <c r="U31" i="11"/>
  <c r="AK31" i="11"/>
  <c r="T31" i="11"/>
  <c r="AJ31" i="11"/>
  <c r="S31" i="11"/>
  <c r="AI31" i="11"/>
  <c r="V30" i="11"/>
  <c r="AL30" i="11"/>
  <c r="U30" i="11"/>
  <c r="AK30" i="11"/>
  <c r="T30" i="11"/>
  <c r="AJ30" i="11"/>
  <c r="S30" i="11"/>
  <c r="AI30" i="11"/>
  <c r="V29" i="11"/>
  <c r="AL29" i="11"/>
  <c r="U29" i="11"/>
  <c r="AK29" i="11"/>
  <c r="T29" i="11"/>
  <c r="AJ29" i="11"/>
  <c r="S29" i="11"/>
  <c r="AI29" i="11"/>
  <c r="AL28" i="11"/>
  <c r="AK28" i="11"/>
  <c r="AJ28" i="11"/>
  <c r="AI28" i="11"/>
  <c r="V27" i="11"/>
  <c r="AL27" i="11"/>
  <c r="U27" i="11"/>
  <c r="AK27" i="11"/>
  <c r="T27" i="11"/>
  <c r="AJ27" i="11"/>
  <c r="S27" i="11"/>
  <c r="AI27" i="11"/>
  <c r="AL26" i="11"/>
  <c r="AK26" i="11"/>
  <c r="AJ26" i="11"/>
  <c r="AI26" i="11"/>
  <c r="V25" i="11"/>
  <c r="AL25" i="11"/>
  <c r="U25" i="11"/>
  <c r="AK25" i="11"/>
  <c r="T25" i="11"/>
  <c r="AJ25" i="11"/>
  <c r="S25" i="11"/>
  <c r="AI25" i="11"/>
  <c r="V24" i="11"/>
  <c r="AL24" i="11"/>
  <c r="U24" i="11"/>
  <c r="AK24" i="11"/>
  <c r="T24" i="11"/>
  <c r="AJ24" i="11"/>
  <c r="S24" i="11"/>
  <c r="AI24" i="11"/>
  <c r="AL23" i="11"/>
  <c r="AK23" i="11"/>
  <c r="AJ23" i="11"/>
  <c r="AI23" i="11"/>
  <c r="V22" i="11"/>
  <c r="U22" i="11"/>
  <c r="AK22" i="11"/>
  <c r="T22" i="11"/>
  <c r="S22" i="11"/>
  <c r="R176" i="11"/>
  <c r="U77" i="11"/>
  <c r="S173" i="11"/>
  <c r="T77" i="11"/>
  <c r="T58" i="11"/>
  <c r="V77" i="11"/>
  <c r="U101" i="11"/>
  <c r="U148" i="11"/>
  <c r="S148" i="11"/>
  <c r="T148" i="11"/>
  <c r="T173" i="11"/>
  <c r="AK62" i="11"/>
  <c r="U173" i="11"/>
  <c r="S77" i="11"/>
  <c r="S101" i="11"/>
  <c r="T101" i="11"/>
  <c r="V173" i="11"/>
  <c r="S58" i="11"/>
  <c r="AI22" i="11"/>
  <c r="U58" i="11"/>
  <c r="AI105" i="11"/>
  <c r="AK163" i="11"/>
  <c r="O176" i="11"/>
  <c r="AJ22" i="11"/>
  <c r="AJ62" i="11"/>
  <c r="AJ105" i="11"/>
  <c r="P176" i="11"/>
  <c r="AI67" i="11"/>
  <c r="AI84" i="11"/>
  <c r="AI152" i="11"/>
  <c r="V58" i="11"/>
  <c r="AL22" i="11"/>
  <c r="V101" i="11"/>
  <c r="AJ84" i="11"/>
  <c r="V148" i="11"/>
  <c r="AJ152" i="11"/>
  <c r="AL62" i="11"/>
  <c r="AK81" i="11"/>
  <c r="AK105" i="11"/>
  <c r="AL81" i="11"/>
  <c r="AL105" i="11"/>
  <c r="T176" i="11"/>
  <c r="AJ176" i="11"/>
  <c r="S176" i="11"/>
  <c r="AI176" i="11"/>
  <c r="V176" i="11"/>
  <c r="AL176" i="11"/>
  <c r="U176" i="11"/>
  <c r="AK176" i="11"/>
  <c r="M25" i="1"/>
  <c r="M24" i="1"/>
  <c r="M23" i="1"/>
  <c r="M22" i="1"/>
  <c r="M21" i="1"/>
  <c r="M20" i="1"/>
  <c r="B2" i="2"/>
  <c r="B3" i="2"/>
</calcChain>
</file>

<file path=xl/sharedStrings.xml><?xml version="1.0" encoding="utf-8"?>
<sst xmlns="http://schemas.openxmlformats.org/spreadsheetml/2006/main" count="907" uniqueCount="296">
  <si>
    <t>1971/2000</t>
  </si>
  <si>
    <t>1983/2001</t>
  </si>
  <si>
    <t>Current contract provides for a bonus incentive opportunity not reflected in the stated current contract dayrate.</t>
  </si>
  <si>
    <t>Reflects the current contracted dayrate which is comprised of a foreign currency component and which could change due to foreign exchange adjustments.</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</si>
  <si>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</si>
  <si>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(12)</t>
  </si>
  <si>
    <t>GSF Magellan</t>
  </si>
  <si>
    <t>Sedco 700</t>
  </si>
  <si>
    <t>Gabon</t>
  </si>
  <si>
    <t>1976/1994/ 2008</t>
  </si>
  <si>
    <t>1985/2007</t>
  </si>
  <si>
    <t>Husky</t>
  </si>
  <si>
    <t>BHP Billiton</t>
  </si>
  <si>
    <t>Discoverer Seven Seas</t>
  </si>
  <si>
    <t>Rig Type/Name</t>
  </si>
  <si>
    <t>Water</t>
  </si>
  <si>
    <t>Sedneth 701</t>
  </si>
  <si>
    <t>Depth</t>
  </si>
  <si>
    <t>Service</t>
  </si>
  <si>
    <t>1987/1997</t>
  </si>
  <si>
    <t>1983/1988</t>
  </si>
  <si>
    <t>1983/1992</t>
  </si>
  <si>
    <t>1976/1997</t>
  </si>
  <si>
    <t>1973/1997</t>
  </si>
  <si>
    <t>1983/1997</t>
  </si>
  <si>
    <t>1972/1993</t>
  </si>
  <si>
    <t>1974/1993</t>
  </si>
  <si>
    <t>Location</t>
  </si>
  <si>
    <t>USGOM</t>
  </si>
  <si>
    <t>UKNS</t>
  </si>
  <si>
    <t>Brazil</t>
  </si>
  <si>
    <t>NNS</t>
  </si>
  <si>
    <t>Petrobras</t>
  </si>
  <si>
    <t>Nigeria</t>
  </si>
  <si>
    <t>Shell</t>
  </si>
  <si>
    <t>Total</t>
  </si>
  <si>
    <t>Indonesia</t>
  </si>
  <si>
    <t>Australia</t>
  </si>
  <si>
    <t>Angola</t>
  </si>
  <si>
    <t>India</t>
  </si>
  <si>
    <t>ONGC</t>
  </si>
  <si>
    <t>N/A</t>
  </si>
  <si>
    <t>Thailand</t>
  </si>
  <si>
    <t>Transocean Legend</t>
  </si>
  <si>
    <t>BP</t>
  </si>
  <si>
    <t>Malaysia</t>
  </si>
  <si>
    <t>Jack Bates</t>
  </si>
  <si>
    <t>1986/1997</t>
  </si>
  <si>
    <t>1983/1996</t>
  </si>
  <si>
    <t>1974/1996</t>
  </si>
  <si>
    <t xml:space="preserve"> </t>
  </si>
  <si>
    <t>ship</t>
  </si>
  <si>
    <t>semi</t>
  </si>
  <si>
    <t>Floater</t>
  </si>
  <si>
    <t>Type</t>
  </si>
  <si>
    <t>Reliance</t>
  </si>
  <si>
    <t>Anadarko</t>
  </si>
  <si>
    <t>Nexen</t>
  </si>
  <si>
    <t>ExxonMobil</t>
  </si>
  <si>
    <t>Chevron</t>
  </si>
  <si>
    <t>«</t>
  </si>
  <si>
    <t>Entered</t>
  </si>
  <si>
    <t>Estimated</t>
  </si>
  <si>
    <t>(Feet)</t>
  </si>
  <si>
    <t>(Dollars)</t>
  </si>
  <si>
    <t>TBA</t>
  </si>
  <si>
    <t>Eni</t>
  </si>
  <si>
    <t>1973/2007</t>
  </si>
  <si>
    <t>GSF Explorer</t>
  </si>
  <si>
    <t>1972/1998</t>
  </si>
  <si>
    <t>1982/1998</t>
  </si>
  <si>
    <t>GSF Galaxy I</t>
  </si>
  <si>
    <t>1991/2001</t>
  </si>
  <si>
    <t>Canada</t>
  </si>
  <si>
    <t>Footnotes</t>
  </si>
  <si>
    <t>Stacked</t>
  </si>
  <si>
    <t>DISCLAIMERS &amp; DEFINITIONS</t>
  </si>
  <si>
    <t>Sedco 712</t>
  </si>
  <si>
    <t>Ghana</t>
  </si>
  <si>
    <t>Statoil</t>
  </si>
  <si>
    <t>Customer</t>
  </si>
  <si>
    <t xml:space="preserve">High Specification Jackups </t>
  </si>
  <si>
    <t>Transocean Rather</t>
  </si>
  <si>
    <t>GSF Rig 135</t>
  </si>
  <si>
    <t>Total Estimated Days Out of Service</t>
  </si>
  <si>
    <t xml:space="preserve">Australia </t>
  </si>
  <si>
    <t>Dayrate on</t>
  </si>
  <si>
    <t>GSF Celtic Sea</t>
  </si>
  <si>
    <t>Rig Management Norway</t>
  </si>
  <si>
    <t>Sovereign Explorer</t>
  </si>
  <si>
    <r>
      <t xml:space="preserve">Dynamically positioned </t>
    </r>
    <r>
      <rPr>
        <b/>
        <sz val="10"/>
        <rFont val="Wingdings"/>
        <charset val="2"/>
      </rPr>
      <t>«</t>
    </r>
  </si>
  <si>
    <t>Dates shown are the original service date and the date of the most recent upgrade, if any.</t>
  </si>
  <si>
    <t>(1)</t>
  </si>
  <si>
    <t>(2)</t>
  </si>
  <si>
    <t>(3)</t>
  </si>
  <si>
    <t>(4)</t>
  </si>
  <si>
    <t>(5)</t>
  </si>
  <si>
    <t>(6)</t>
  </si>
  <si>
    <t>(7)</t>
  </si>
  <si>
    <t>(8)</t>
  </si>
  <si>
    <t>(9)</t>
  </si>
  <si>
    <t>(10)</t>
  </si>
  <si>
    <t>(11)</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</si>
  <si>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</si>
  <si>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Estimated Average Contract Dayrate is defined as the average contracted full operating dayrate to be earned per revenue earning day. See note (3) for definition of full operating dayrate.</t>
  </si>
  <si>
    <t>BG</t>
  </si>
  <si>
    <t>Sedco 601</t>
  </si>
  <si>
    <t>J.W. McLean</t>
  </si>
  <si>
    <t>Reflects the current contracted dayrate which could reflect prior cost escalations and could change in the future due to further cost escalations.</t>
  </si>
  <si>
    <t>Tullow</t>
  </si>
  <si>
    <t>GDF Suez</t>
  </si>
  <si>
    <t>Transocean Amirante</t>
  </si>
  <si>
    <t>ENI</t>
  </si>
  <si>
    <t>Conoco Phillips</t>
  </si>
  <si>
    <t>Congo</t>
  </si>
  <si>
    <t>Marathon</t>
  </si>
  <si>
    <t>DNO</t>
  </si>
  <si>
    <t>Talisman</t>
  </si>
  <si>
    <t>Transocean Siam Driller</t>
  </si>
  <si>
    <t>Transocean Andaman</t>
  </si>
  <si>
    <t>Transocean Ao Thai</t>
  </si>
  <si>
    <t>Santos</t>
  </si>
  <si>
    <t>Taqa</t>
  </si>
  <si>
    <t xml:space="preserve">The out of service time represents those days where a rig is scheduled to be out of service and not be available to earn an operating dayrate. Please refer to the “Out of Service Days (Shipyards, Mobilizations, Demobilizations, Contract Preparation)” section of the Disclaimers &amp; Definitions for a full description.  </t>
  </si>
  <si>
    <t>NPDC</t>
  </si>
  <si>
    <t xml:space="preserve">Drilling </t>
  </si>
  <si>
    <t>Dynamically</t>
  </si>
  <si>
    <t xml:space="preserve"> Contract</t>
  </si>
  <si>
    <t>Positioned</t>
  </si>
  <si>
    <r>
      <t xml:space="preserve">Yr. </t>
    </r>
    <r>
      <rPr>
        <b/>
        <vertAlign val="superscript"/>
        <sz val="10"/>
        <color theme="0"/>
        <rFont val="Arial"/>
        <family val="2"/>
      </rPr>
      <t>(1)</t>
    </r>
  </si>
  <si>
    <r>
      <t xml:space="preserve">Start Date </t>
    </r>
    <r>
      <rPr>
        <b/>
        <vertAlign val="superscript"/>
        <sz val="10"/>
        <color theme="0"/>
        <rFont val="Arial"/>
        <family val="2"/>
      </rPr>
      <t>(2)</t>
    </r>
  </si>
  <si>
    <t>Expiration</t>
  </si>
  <si>
    <r>
      <t xml:space="preserve">Current Contract </t>
    </r>
    <r>
      <rPr>
        <b/>
        <vertAlign val="superscript"/>
        <sz val="10"/>
        <color theme="0"/>
        <rFont val="Arial"/>
        <family val="2"/>
      </rPr>
      <t>(3)</t>
    </r>
  </si>
  <si>
    <r>
      <t xml:space="preserve">Previous Contract </t>
    </r>
    <r>
      <rPr>
        <b/>
        <vertAlign val="superscript"/>
        <sz val="10"/>
        <color theme="0"/>
        <rFont val="Arial"/>
        <family val="2"/>
      </rPr>
      <t>(3)</t>
    </r>
  </si>
  <si>
    <r>
      <t xml:space="preserve"> Date </t>
    </r>
    <r>
      <rPr>
        <b/>
        <vertAlign val="superscript"/>
        <sz val="10"/>
        <color theme="0"/>
        <rFont val="Arial"/>
        <family val="2"/>
      </rPr>
      <t>(2)</t>
    </r>
  </si>
  <si>
    <t xml:space="preserve">Footnote </t>
  </si>
  <si>
    <t>References</t>
  </si>
  <si>
    <t>High Specification Floater: Ultra-Deepwater (27)</t>
  </si>
  <si>
    <t>High Specification Floater: Harsh Environment (7)</t>
  </si>
  <si>
    <t>Transocean Spitsbergen</t>
  </si>
  <si>
    <t>Transocean Barents</t>
  </si>
  <si>
    <t>Transocean Leader</t>
  </si>
  <si>
    <t xml:space="preserve"> (6), (7)</t>
  </si>
  <si>
    <t>Paul B. Loyd, Jr.</t>
  </si>
  <si>
    <t>Transocean Arctic</t>
  </si>
  <si>
    <t>Sedco 711</t>
  </si>
  <si>
    <t>(6), (7)</t>
  </si>
  <si>
    <t>GSF Monarch</t>
  </si>
  <si>
    <t>High Specification Floater: Ultra-Deepwater</t>
  </si>
  <si>
    <t>High Specification Floater: Harsh Environment</t>
  </si>
  <si>
    <t>Deepwater Expedition</t>
  </si>
  <si>
    <t>Discoverer Americas</t>
  </si>
  <si>
    <t>Deepwater Champion</t>
  </si>
  <si>
    <t>Discoverer Clear Leader</t>
  </si>
  <si>
    <t>Discoverer Inspiration</t>
  </si>
  <si>
    <t>Dhirubhai Deepwater KG1</t>
  </si>
  <si>
    <t>Dhirubhai Deepwater KG2</t>
  </si>
  <si>
    <t>Discoverer India</t>
  </si>
  <si>
    <t>Petrobras 10000</t>
  </si>
  <si>
    <t xml:space="preserve"> (6), (7), (8)</t>
  </si>
  <si>
    <t>Discoverer Enterprise</t>
  </si>
  <si>
    <t>Discoverer Spirit</t>
  </si>
  <si>
    <t>GSF C.R. Luigs</t>
  </si>
  <si>
    <t>GSF Jack Ryan</t>
  </si>
  <si>
    <t>Deepwater Discovery</t>
  </si>
  <si>
    <t>Deepwater Frontier</t>
  </si>
  <si>
    <t>Deepwater Millennium</t>
  </si>
  <si>
    <t>Deepwater Pathfinder</t>
  </si>
  <si>
    <t>Cajun Express</t>
  </si>
  <si>
    <t>Deepwater Nautilus</t>
  </si>
  <si>
    <t>Discoverer Luanda</t>
  </si>
  <si>
    <t>GSF Development Driller I</t>
  </si>
  <si>
    <t>GSF Development Driller II</t>
  </si>
  <si>
    <t>Development Driller III</t>
  </si>
  <si>
    <t>Sedco Express</t>
  </si>
  <si>
    <t>Deepwater Navigator</t>
  </si>
  <si>
    <t xml:space="preserve"> (7), (8)</t>
  </si>
  <si>
    <t>Transocean Marianas</t>
  </si>
  <si>
    <t>Sedco 706</t>
  </si>
  <si>
    <t>Sedco 707</t>
  </si>
  <si>
    <t>M.G. Hulme, Jr.</t>
  </si>
  <si>
    <t>Sedco 710</t>
  </si>
  <si>
    <t>Henry Goodrich</t>
  </si>
  <si>
    <t>Polar Pioneer</t>
  </si>
  <si>
    <t>GSF Arctic I</t>
  </si>
  <si>
    <t>Transocean Driller</t>
  </si>
  <si>
    <t>GSF Rig 140</t>
  </si>
  <si>
    <t>Transocean John Shaw</t>
  </si>
  <si>
    <t>Sedco 714</t>
  </si>
  <si>
    <t>GSF Grand Banks</t>
  </si>
  <si>
    <t>Actinia</t>
  </si>
  <si>
    <t>Transocean Winner</t>
  </si>
  <si>
    <t>Transocean Searcher</t>
  </si>
  <si>
    <t>Transocean Prospect</t>
  </si>
  <si>
    <t>GSF Constellation I</t>
  </si>
  <si>
    <t>GSF Constellation II</t>
  </si>
  <si>
    <t>GSF Galaxy II</t>
  </si>
  <si>
    <t>GSF Galaxy III</t>
  </si>
  <si>
    <t>Sedco 702</t>
  </si>
  <si>
    <t>Sedco Energy</t>
  </si>
  <si>
    <t>GSF Arctic III</t>
  </si>
  <si>
    <t>Sedco 704</t>
  </si>
  <si>
    <t>Revisions Noted in Bold</t>
  </si>
  <si>
    <t>Deepwater Invictus</t>
  </si>
  <si>
    <t>Deepwater Asgard</t>
  </si>
  <si>
    <t>Maersk</t>
  </si>
  <si>
    <t>Transocean Honor</t>
  </si>
  <si>
    <t>Q4</t>
  </si>
  <si>
    <t>Q1</t>
  </si>
  <si>
    <t>Q2</t>
  </si>
  <si>
    <t>Q3</t>
  </si>
  <si>
    <t>ATP Oil &amp; Gas</t>
  </si>
  <si>
    <t>Prev</t>
  </si>
  <si>
    <t xml:space="preserve"> (6)</t>
  </si>
  <si>
    <t>Discoverer Deep Seas</t>
  </si>
  <si>
    <t>Murphy Oil</t>
  </si>
  <si>
    <t>DSME 12000 Drillship TBN1</t>
  </si>
  <si>
    <t>DSME 12000 Drillship TBN2</t>
  </si>
  <si>
    <t>DSME 12000 Drillship TBN3</t>
  </si>
  <si>
    <t>DSME 12000 Drillship TBN4</t>
  </si>
  <si>
    <t>Q2 2017</t>
  </si>
  <si>
    <t>Q2 2016</t>
  </si>
  <si>
    <t>(6), (11)</t>
  </si>
  <si>
    <t>(6), (8)</t>
  </si>
  <si>
    <t>Q4 2026</t>
  </si>
  <si>
    <t>Q4 2025</t>
  </si>
  <si>
    <t>Q2 2026</t>
  </si>
  <si>
    <t>Inpex</t>
  </si>
  <si>
    <t>High Specification Floater: Deepwater</t>
  </si>
  <si>
    <t xml:space="preserve"> (6), (13)</t>
  </si>
  <si>
    <t>Fixed-Price Options - See Footnote 10</t>
  </si>
  <si>
    <t>1978/1997</t>
  </si>
  <si>
    <t>1979/1998</t>
  </si>
  <si>
    <t>For the period of time that this rig is contracted to Applied Drilling Technology International, the drilling management services division of the company's U.K. operating subsidiary, accounting rules require that we eliminate the revenues and costs related to those contracts from the contract drilling segment of the consolidated statement of operations.  Revenues from turnkey contracts will be recognized in other revenues and are contingent upon successful completion of the well program.</t>
  </si>
  <si>
    <t>Q3 2014</t>
  </si>
  <si>
    <t>Q2 2027</t>
  </si>
  <si>
    <t>Spain</t>
  </si>
  <si>
    <t>Revenue Efficiency</t>
  </si>
  <si>
    <t>Saudi Arabia</t>
  </si>
  <si>
    <t>Saudi Aramco</t>
  </si>
  <si>
    <t>Cairn Energy</t>
  </si>
  <si>
    <t>Tanzania</t>
  </si>
  <si>
    <t>Q1 2014</t>
  </si>
  <si>
    <r>
      <t xml:space="preserve">Estimated Out of Service Days </t>
    </r>
    <r>
      <rPr>
        <b/>
        <vertAlign val="superscript"/>
        <sz val="10"/>
        <color theme="0"/>
        <rFont val="Arial"/>
        <family val="2"/>
      </rPr>
      <t>(4)</t>
    </r>
  </si>
  <si>
    <t xml:space="preserve">Rigs Under Construction </t>
  </si>
  <si>
    <t>Q1 2017</t>
  </si>
  <si>
    <t>Q1 2018</t>
  </si>
  <si>
    <t>Woodside</t>
  </si>
  <si>
    <t xml:space="preserve"> (7)</t>
  </si>
  <si>
    <t>GSF Monitor</t>
  </si>
  <si>
    <t xml:space="preserve">Estimated Contract Start and Estimated Expiration Dates are calculated as follows: (1) for events estimated to occur between the 1st and 15th of a month, the previous month is reported (i.e. a contract which is estimated to commence on May 4, 2013 will be reported as commencing in April 2013) and (2) for events estimated to occur between the 16th and the end of a month, the actual month is reported (i.e. a contract which is estimated to commence on May 24, 2013 will be reported as commencing in May 2013).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</si>
  <si>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 xml:space="preserve"> (7), (8), (15)</t>
  </si>
  <si>
    <t>(7), (8), (15)</t>
  </si>
  <si>
    <t>GSF Aleutian Key</t>
  </si>
  <si>
    <t>1976/1999/2001</t>
  </si>
  <si>
    <t>BHP</t>
  </si>
  <si>
    <t xml:space="preserve"> (6), (8)</t>
  </si>
  <si>
    <t xml:space="preserve"> N/A </t>
  </si>
  <si>
    <t>Suncor</t>
  </si>
  <si>
    <t>Malta</t>
  </si>
  <si>
    <t>Idle</t>
  </si>
  <si>
    <t xml:space="preserve"> (6), (12)</t>
  </si>
  <si>
    <t>(6), (7), (17)</t>
  </si>
  <si>
    <t>Midwater Floaters (22)</t>
  </si>
  <si>
    <t>High Specification Floater: Deepwater (12)</t>
  </si>
  <si>
    <t xml:space="preserve"> (6), (19)</t>
  </si>
  <si>
    <t xml:space="preserve"> (6), (7), (20)</t>
  </si>
  <si>
    <t>Q4 2015</t>
  </si>
  <si>
    <t>Q4 2016</t>
  </si>
  <si>
    <t>Updated: October 16, 2013</t>
  </si>
  <si>
    <t>(6), (8), (19)</t>
  </si>
  <si>
    <t>DSME 12000 Drillship TBN5</t>
  </si>
  <si>
    <t>(6), (8), (11)</t>
  </si>
  <si>
    <t>Q4 2021</t>
  </si>
  <si>
    <t>(6), (7), (16)</t>
  </si>
  <si>
    <t>Rigs Under Construction (7)</t>
  </si>
  <si>
    <t>High Specification Jackups (12)</t>
  </si>
  <si>
    <t>South Africa</t>
  </si>
  <si>
    <t>(6), (13)</t>
  </si>
  <si>
    <t>Alaska</t>
  </si>
  <si>
    <t>Non-Binding LOI</t>
  </si>
  <si>
    <t>Morocco</t>
  </si>
  <si>
    <t>Rig now well in progress through Feb</t>
  </si>
  <si>
    <t>Rig in SY until Dec 23</t>
  </si>
  <si>
    <t xml:space="preserve">zero days in Q4 </t>
  </si>
  <si>
    <t>Start of SY moved to Q2 2014</t>
  </si>
  <si>
    <t>39 Less SY days between Q1 &amp; Q2 2014</t>
  </si>
  <si>
    <t>Change between Quarters</t>
  </si>
  <si>
    <t>The contract provides for an operating dayrate of $620,000 during the summer season (from July through October) and $589,000 per day during the winter season (from November through June).</t>
  </si>
  <si>
    <t>NA</t>
  </si>
  <si>
    <t>Morocco/Senegal</t>
  </si>
  <si>
    <t>Reflects the current contracted dayrate for Morocco operations, inclusive of taxes; dayrate will be adjusted to reflect change in location to Senegal.</t>
  </si>
  <si>
    <t xml:space="preserve">  (6), (7), (12) </t>
  </si>
  <si>
    <t>Midwater Floaters</t>
  </si>
  <si>
    <t>High Specification Jackups</t>
  </si>
  <si>
    <t>Updated: December 18,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</si>
</sst>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0.0%"/>
    <numFmt numFmtId="167" formatCode="_(* #,##0_);_(* \(#,##0\);_(* &quot;-&quot;??_);_(@_)"/>
    <numFmt numFmtId="168" formatCode="#,##0.0%;[Red]\(#,##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vertAlign val="superscript"/>
      <sz val="10"/>
      <name val="Arial"/>
      <family val="2"/>
    </font>
    <font>
      <b/>
      <vertAlign val="superscript"/>
      <sz val="10"/>
      <name val="Arial"/>
      <family val="2"/>
    </font>
    <font>
      <sz val="10"/>
      <color indexed="12"/>
      <name val="Arial"/>
      <family val="2"/>
    </font>
    <font>
      <sz val="10"/>
      <name val="Arial"/>
      <family val="2"/>
    </font>
    <font>
      <b/>
      <i/>
      <sz val="10"/>
      <name val="Arial"/>
      <family val="2"/>
    </font>
    <font>
      <i/>
      <sz val="10"/>
      <name val="Arial"/>
      <family val="2"/>
    </font>
    <font>
      <sz val="10"/>
      <name val="Wingdings"/>
      <charset val="2"/>
    </font>
    <font>
      <sz val="10"/>
      <name val="Arial"/>
      <family val="2"/>
    </font>
    <font>
      <sz val="8"/>
      <name val="Arial"/>
      <family val="2"/>
    </font>
    <font>
      <strike/>
      <sz val="10"/>
      <name val="Arial"/>
      <family val="2"/>
    </font>
    <font>
      <sz val="10"/>
      <color indexed="10"/>
      <name val="Arial"/>
      <family val="2"/>
    </font>
    <font>
      <u val="singleAccounting"/>
      <sz val="10"/>
      <name val="Arial"/>
      <family val="2"/>
    </font>
    <font>
      <i/>
      <sz val="14"/>
      <name val="Arial"/>
      <family val="2"/>
    </font>
    <font>
      <b/>
      <sz val="10"/>
      <name val="Wingdings"/>
      <charset val="2"/>
    </font>
    <font>
      <sz val="10"/>
      <name val="Arial"/>
      <family val="2"/>
    </font>
    <font>
      <sz val="18"/>
      <color indexed="10"/>
      <name val="Arial"/>
      <family val="2"/>
    </font>
    <font>
      <b/>
      <sz val="12"/>
      <color theme="0"/>
      <name val="Arial"/>
      <family val="2"/>
    </font>
    <font>
      <b/>
      <i/>
      <sz val="12"/>
      <color theme="0"/>
      <name val="Arial"/>
      <family val="2"/>
    </font>
    <font>
      <b/>
      <i/>
      <sz val="10"/>
      <color theme="0"/>
      <name val="Arial"/>
      <family val="2"/>
    </font>
    <font>
      <b/>
      <sz val="10"/>
      <color theme="0"/>
      <name val="Arial"/>
      <family val="2"/>
    </font>
    <font>
      <b/>
      <vertAlign val="superscript"/>
      <sz val="10"/>
      <color theme="0"/>
      <name val="Arial"/>
      <family val="2"/>
    </font>
    <font>
      <sz val="10"/>
      <color theme="0"/>
      <name val="Arial"/>
      <family val="2"/>
    </font>
    <font>
      <b/>
      <i/>
      <sz val="12"/>
      <color theme="0"/>
      <name val="Wingdings"/>
      <charset val="2"/>
    </font>
    <font>
      <i/>
      <sz val="10"/>
      <color theme="0"/>
      <name val="Arial"/>
      <family val="2"/>
    </font>
    <font>
      <sz val="12"/>
      <name val="Arial"/>
      <family val="2"/>
    </font>
    <font>
      <sz val="12"/>
      <color indexed="10"/>
      <name val="Arial"/>
      <family val="2"/>
    </font>
    <font>
      <i/>
      <sz val="12"/>
      <color theme="0"/>
      <name val="Arial"/>
      <family val="2"/>
    </font>
    <font>
      <i/>
      <sz val="12"/>
      <color theme="0"/>
      <name val="Wingdings"/>
      <charset val="2"/>
    </font>
    <font>
      <i/>
      <vertAlign val="superscript"/>
      <sz val="10"/>
      <name val="Arial"/>
      <family val="2"/>
    </font>
    <font>
      <i/>
      <sz val="10"/>
      <color theme="0"/>
      <name val="Wingdings"/>
      <charset val="2"/>
    </font>
    <font>
      <i/>
      <sz val="10"/>
      <color rgb="FF0033CC"/>
      <name val="Arial"/>
      <family val="2"/>
    </font>
    <font>
      <sz val="12"/>
      <color theme="0"/>
      <name val="Arial"/>
      <family val="2"/>
    </font>
    <font>
      <sz val="7"/>
      <color indexed="8"/>
      <name val="Helv"/>
    </font>
    <font>
      <sz val="12"/>
      <name val="Tms Rmn"/>
    </font>
    <font>
      <b/>
      <sz val="12"/>
      <name val="Arial"/>
      <family val="2"/>
    </font>
    <font>
      <sz val="7"/>
      <name val="Small Fonts"/>
      <family val="2"/>
    </font>
    <font>
      <sz val="8"/>
      <name val="Verdana"/>
      <family val="2"/>
    </font>
    <font>
      <b/>
      <sz val="10"/>
      <color rgb="FFFF0000"/>
      <name val="Arial"/>
      <family val="2"/>
    </font>
  </fonts>
  <fills count="13">
    <fill>
      <patternFill patternType="none"/>
    </fill>
    <fill>
      <patternFill patternType="gray125"/>
    </fill>
    <fill>
      <patternFill patternType="solid">
        <fgColor indexed="43"/>
        <bgColor indexed="64"/>
      </patternFill>
    </fill>
    <fill>
      <patternFill patternType="solid">
        <fgColor rgb="FF003074"/>
        <bgColor indexed="64"/>
      </patternFill>
    </fill>
    <fill>
      <patternFill patternType="solid">
        <fgColor rgb="FFBD2D24"/>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DBE5F1"/>
        <bgColor indexed="64"/>
      </patternFill>
    </fill>
    <fill>
      <patternFill patternType="solid">
        <fgColor indexed="22"/>
        <bgColor indexed="64"/>
      </patternFill>
    </fill>
    <fill>
      <patternFill patternType="solid">
        <fgColor rgb="FFFFFF00"/>
        <bgColor indexed="64"/>
      </patternFill>
    </fill>
    <fill>
      <patternFill patternType="solid">
        <fgColor rgb="FFFFCCFF"/>
        <bgColor indexed="64"/>
      </patternFill>
    </fill>
    <fill>
      <patternFill patternType="solid">
        <fgColor rgb="FFFFFF99"/>
        <bgColor indexed="64"/>
      </patternFill>
    </fill>
    <fill>
      <patternFill patternType="solid">
        <fgColor rgb="FFCCFFCC"/>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s>
  <cellStyleXfs count="51">
    <xf numFmtId="0" fontId="0" fillId="0" borderId="0"/>
    <xf numFmtId="0" fontId="6" fillId="2" borderId="0" applyNumberFormat="0" applyFont="0" applyAlignment="0">
      <alignment vertical="top"/>
    </xf>
    <xf numFmtId="0" fontId="7" fillId="2" borderId="0" applyNumberFormat="0" applyFont="0" applyAlignment="0">
      <alignment vertical="top" wrapText="1"/>
    </xf>
    <xf numFmtId="0" fontId="5" fillId="2" borderId="0" applyNumberFormat="0" applyFont="0" applyAlignment="0">
      <alignment vertical="top" wrapText="1"/>
    </xf>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22"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40" fillId="0" borderId="0" applyFont="0" applyFill="0" applyBorder="0" applyAlignment="0" applyProtection="0"/>
    <xf numFmtId="0" fontId="3" fillId="0" borderId="0"/>
    <xf numFmtId="0" fontId="40" fillId="0" borderId="0"/>
    <xf numFmtId="9" fontId="40" fillId="0" borderId="0" applyFont="0" applyFill="0" applyBorder="0" applyAlignment="0" applyProtection="0"/>
    <xf numFmtId="41" fontId="5" fillId="8" borderId="0" applyNumberFormat="0" applyFont="0" applyBorder="0" applyAlignment="0" applyProtection="0"/>
    <xf numFmtId="0" fontId="41" fillId="0" borderId="0" applyNumberFormat="0" applyFill="0" applyBorder="0" applyAlignment="0" applyProtection="0"/>
    <xf numFmtId="0" fontId="42" fillId="0" borderId="2">
      <alignment horizontal="left" vertical="center"/>
    </xf>
    <xf numFmtId="168" fontId="5" fillId="0" borderId="0"/>
    <xf numFmtId="0" fontId="42" fillId="0" borderId="16" applyNumberFormat="0" applyAlignment="0" applyProtection="0">
      <alignment horizontal="left" vertical="center"/>
    </xf>
    <xf numFmtId="43" fontId="3" fillId="0" borderId="0" applyFont="0" applyFill="0" applyBorder="0" applyAlignment="0" applyProtection="0"/>
    <xf numFmtId="44" fontId="40" fillId="0" borderId="0" applyFont="0" applyFill="0" applyBorder="0" applyAlignment="0" applyProtection="0"/>
    <xf numFmtId="43" fontId="3" fillId="0" borderId="0" applyFont="0" applyFill="0" applyBorder="0" applyAlignment="0" applyProtection="0"/>
    <xf numFmtId="37" fontId="43" fillId="0" borderId="0"/>
    <xf numFmtId="0" fontId="3" fillId="0" borderId="0"/>
    <xf numFmtId="49" fontId="44" fillId="0" borderId="0" applyFill="0" applyBorder="0" applyProtection="0">
      <alignment horizontal="left"/>
    </xf>
    <xf numFmtId="0" fontId="3" fillId="0" borderId="0"/>
    <xf numFmtId="0" fontId="3" fillId="0" borderId="0"/>
    <xf numFmtId="0" fontId="5" fillId="0" borderId="0"/>
    <xf numFmtId="0" fontId="5" fillId="0" borderId="0"/>
    <xf numFmtId="0" fontId="5" fillId="0" borderId="0"/>
    <xf numFmtId="0" fontId="2" fillId="0" borderId="0"/>
    <xf numFmtId="43" fontId="2"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573">
    <xf numFmtId="0" fontId="0" fillId="0" borderId="0" xfId="0"/>
    <xf numFmtId="0" fontId="7" fillId="0" borderId="0" xfId="0" applyFont="1" applyFill="1" applyBorder="1" applyAlignment="1">
      <alignment horizontal="center" vertical="top"/>
    </xf>
    <xf numFmtId="0" fontId="7" fillId="0" borderId="0" xfId="0" applyFont="1" applyFill="1" applyBorder="1" applyAlignment="1">
      <alignment vertical="top"/>
    </xf>
    <xf numFmtId="3" fontId="7" fillId="0" borderId="0" xfId="0" applyNumberFormat="1" applyFont="1" applyFill="1" applyBorder="1" applyAlignment="1">
      <alignment horizontal="center" vertical="top"/>
    </xf>
    <xf numFmtId="0" fontId="6" fillId="0" borderId="0" xfId="0" applyFont="1" applyFill="1" applyBorder="1" applyAlignment="1">
      <alignment horizontal="center"/>
    </xf>
    <xf numFmtId="0" fontId="6" fillId="0" borderId="0" xfId="0" applyFont="1" applyFill="1" applyBorder="1"/>
    <xf numFmtId="0" fontId="11" fillId="0" borderId="0" xfId="0" applyFont="1" applyFill="1"/>
    <xf numFmtId="0" fontId="5" fillId="0" borderId="0" xfId="0" applyFont="1" applyFill="1"/>
    <xf numFmtId="0" fontId="7" fillId="0" borderId="0" xfId="0" applyFont="1" applyFill="1" applyAlignment="1">
      <alignment vertical="center"/>
    </xf>
    <xf numFmtId="0" fontId="7" fillId="0" borderId="0" xfId="0" applyFont="1" applyFill="1" applyAlignment="1">
      <alignment horizontal="left"/>
    </xf>
    <xf numFmtId="165" fontId="11" fillId="0" borderId="0" xfId="0" applyNumberFormat="1" applyFont="1" applyFill="1" applyAlignment="1">
      <alignment vertical="center"/>
    </xf>
    <xf numFmtId="0" fontId="15" fillId="0" borderId="0" xfId="0" applyFont="1" applyFill="1" applyBorder="1" applyAlignment="1">
      <alignment vertical="top"/>
    </xf>
    <xf numFmtId="3" fontId="7" fillId="0" borderId="2" xfId="2" applyNumberFormat="1" applyFont="1" applyFill="1" applyBorder="1" applyAlignment="1">
      <alignment horizontal="center" vertical="top"/>
    </xf>
    <xf numFmtId="0" fontId="7" fillId="0" borderId="2" xfId="2" applyFont="1" applyFill="1" applyBorder="1" applyAlignment="1">
      <alignment horizontal="center" vertical="top" wrapText="1"/>
    </xf>
    <xf numFmtId="0" fontId="7" fillId="0" borderId="2" xfId="2" applyFont="1" applyFill="1" applyBorder="1" applyAlignment="1">
      <alignment horizontal="center" vertical="top"/>
    </xf>
    <xf numFmtId="0" fontId="10" fillId="0" borderId="2" xfId="2" applyFont="1" applyFill="1" applyBorder="1" applyAlignment="1">
      <alignment horizontal="center" vertical="top"/>
    </xf>
    <xf numFmtId="1" fontId="7" fillId="0" borderId="2" xfId="2" applyNumberFormat="1" applyFont="1" applyFill="1" applyBorder="1" applyAlignment="1">
      <alignment horizontal="center" vertical="top"/>
    </xf>
    <xf numFmtId="17" fontId="7" fillId="0" borderId="2" xfId="2" applyNumberFormat="1" applyFont="1" applyFill="1" applyBorder="1" applyAlignment="1">
      <alignment horizontal="center" vertical="top" wrapText="1"/>
    </xf>
    <xf numFmtId="17" fontId="7" fillId="0" borderId="2" xfId="2" applyNumberFormat="1" applyFont="1" applyFill="1" applyBorder="1" applyAlignment="1">
      <alignment horizontal="right" vertical="top" wrapText="1"/>
    </xf>
    <xf numFmtId="164" fontId="15" fillId="0" borderId="2" xfId="2" applyNumberFormat="1" applyFont="1" applyFill="1" applyBorder="1" applyAlignment="1">
      <alignment horizontal="right" vertical="top" wrapText="1"/>
    </xf>
    <xf numFmtId="164" fontId="7" fillId="0" borderId="2" xfId="2" applyNumberFormat="1" applyFont="1" applyFill="1" applyBorder="1" applyAlignment="1">
      <alignment horizontal="right" vertical="top" wrapText="1"/>
    </xf>
    <xf numFmtId="0" fontId="5" fillId="0" borderId="0" xfId="0" applyFont="1"/>
    <xf numFmtId="0" fontId="5" fillId="0" borderId="0" xfId="0" applyFont="1" applyFill="1" applyAlignment="1">
      <alignment vertical="top" wrapText="1"/>
    </xf>
    <xf numFmtId="0" fontId="5" fillId="0" borderId="0" xfId="0" applyFont="1" applyFill="1" applyBorder="1" applyAlignment="1">
      <alignment vertical="top" wrapText="1"/>
    </xf>
    <xf numFmtId="0" fontId="0" fillId="0" borderId="0" xfId="0" applyFill="1"/>
    <xf numFmtId="0" fontId="18" fillId="0" borderId="0" xfId="0" applyFont="1" applyFill="1" applyAlignment="1">
      <alignment vertical="top" wrapText="1"/>
    </xf>
    <xf numFmtId="0" fontId="18" fillId="0" borderId="0" xfId="0" applyFont="1" applyAlignment="1">
      <alignment vertical="top" wrapText="1"/>
    </xf>
    <xf numFmtId="0" fontId="6" fillId="0" borderId="0" xfId="0" quotePrefix="1" applyFont="1" applyFill="1" applyBorder="1" applyAlignment="1">
      <alignment vertical="center"/>
    </xf>
    <xf numFmtId="49" fontId="8" fillId="0" borderId="0" xfId="0" applyNumberFormat="1" applyFont="1" applyFill="1" applyAlignment="1">
      <alignment horizontal="right" vertical="top"/>
    </xf>
    <xf numFmtId="49" fontId="8" fillId="0" borderId="0" xfId="0" applyNumberFormat="1" applyFont="1" applyAlignment="1">
      <alignment horizontal="right" vertical="top"/>
    </xf>
    <xf numFmtId="49" fontId="8" fillId="0" borderId="0" xfId="0" applyNumberFormat="1" applyFont="1" applyAlignment="1">
      <alignment horizontal="right" vertical="top" wrapText="1"/>
    </xf>
    <xf numFmtId="165" fontId="7" fillId="0" borderId="0" xfId="0" quotePrefix="1" applyNumberFormat="1" applyFont="1" applyFill="1" applyAlignment="1">
      <alignment vertical="center"/>
    </xf>
    <xf numFmtId="0" fontId="6" fillId="0" borderId="0" xfId="0" quotePrefix="1" applyFont="1" applyFill="1" applyAlignment="1">
      <alignment vertical="center"/>
    </xf>
    <xf numFmtId="167" fontId="5" fillId="0" borderId="0" xfId="4" quotePrefix="1" applyNumberFormat="1" applyFont="1" applyFill="1" applyBorder="1" applyAlignment="1">
      <alignment horizontal="center" vertical="top"/>
    </xf>
    <xf numFmtId="167" fontId="5" fillId="0" borderId="0" xfId="4" applyNumberFormat="1" applyFont="1" applyFill="1" applyBorder="1" applyAlignment="1">
      <alignment horizontal="center" vertical="top"/>
    </xf>
    <xf numFmtId="0" fontId="5" fillId="0" borderId="0" xfId="0" applyFont="1" applyFill="1" applyBorder="1"/>
    <xf numFmtId="167" fontId="6" fillId="0" borderId="0" xfId="4" applyNumberFormat="1" applyFont="1" applyFill="1" applyBorder="1" applyAlignment="1">
      <alignment horizontal="center" vertical="top"/>
    </xf>
    <xf numFmtId="167" fontId="5" fillId="0" borderId="10" xfId="4" applyNumberFormat="1" applyFont="1" applyFill="1" applyBorder="1" applyAlignment="1">
      <alignment vertical="top"/>
    </xf>
    <xf numFmtId="167" fontId="5" fillId="0" borderId="3" xfId="4" applyNumberFormat="1" applyFont="1" applyFill="1" applyBorder="1" applyAlignment="1">
      <alignment vertical="top"/>
    </xf>
    <xf numFmtId="0" fontId="5" fillId="0" borderId="0" xfId="0" applyFont="1" applyAlignment="1">
      <alignment wrapText="1"/>
    </xf>
    <xf numFmtId="0" fontId="23" fillId="0" borderId="0" xfId="0" applyFont="1"/>
    <xf numFmtId="0" fontId="18" fillId="0" borderId="0" xfId="0" applyFont="1" applyFill="1"/>
    <xf numFmtId="0" fontId="5" fillId="0" borderId="0" xfId="0" applyFont="1" applyFill="1" applyAlignment="1">
      <alignment vertical="center"/>
    </xf>
    <xf numFmtId="0" fontId="5" fillId="0" borderId="0" xfId="0" applyFont="1" applyFill="1" applyAlignment="1">
      <alignment horizontal="right"/>
    </xf>
    <xf numFmtId="165" fontId="5" fillId="0" borderId="0" xfId="0" quotePrefix="1" applyNumberFormat="1" applyFont="1" applyFill="1" applyAlignment="1">
      <alignment horizontal="left" vertical="center"/>
    </xf>
    <xf numFmtId="3" fontId="5" fillId="0" borderId="0" xfId="0" applyNumberFormat="1" applyFont="1" applyFill="1" applyBorder="1" applyAlignment="1">
      <alignment horizontal="right" vertical="top" wrapText="1"/>
    </xf>
    <xf numFmtId="0" fontId="5" fillId="0" borderId="0" xfId="0" applyFont="1" applyFill="1" applyAlignment="1">
      <alignment horizontal="left"/>
    </xf>
    <xf numFmtId="14" fontId="5" fillId="0" borderId="0" xfId="0" applyNumberFormat="1" applyFont="1" applyFill="1"/>
    <xf numFmtId="0" fontId="5" fillId="0" borderId="0" xfId="0" applyFont="1" applyFill="1" applyAlignment="1"/>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xf>
    <xf numFmtId="3" fontId="5" fillId="0" borderId="0" xfId="0" applyNumberFormat="1" applyFont="1" applyFill="1" applyBorder="1" applyAlignment="1">
      <alignment horizontal="center" vertical="top" wrapText="1"/>
    </xf>
    <xf numFmtId="0" fontId="5" fillId="0" borderId="1" xfId="0" applyFont="1" applyFill="1" applyBorder="1"/>
    <xf numFmtId="166" fontId="5" fillId="0" borderId="0" xfId="0" applyNumberFormat="1" applyFont="1" applyFill="1"/>
    <xf numFmtId="167" fontId="5" fillId="0" borderId="0" xfId="4" applyNumberFormat="1" applyFont="1" applyFill="1" applyBorder="1" applyAlignment="1">
      <alignment vertical="top"/>
    </xf>
    <xf numFmtId="167" fontId="5" fillId="0" borderId="1" xfId="4" applyNumberFormat="1" applyFont="1" applyFill="1" applyBorder="1" applyAlignment="1">
      <alignment vertical="top"/>
    </xf>
    <xf numFmtId="167" fontId="5" fillId="0" borderId="1" xfId="4" applyNumberFormat="1" applyFont="1" applyFill="1" applyBorder="1" applyAlignment="1">
      <alignment horizontal="center" vertical="top"/>
    </xf>
    <xf numFmtId="17" fontId="5" fillId="0" borderId="0" xfId="3" applyNumberFormat="1" applyFont="1" applyFill="1" applyBorder="1" applyAlignment="1">
      <alignment horizontal="right" vertical="top" wrapText="1"/>
    </xf>
    <xf numFmtId="167" fontId="5" fillId="0" borderId="0" xfId="4" applyNumberFormat="1" applyFont="1" applyFill="1" applyBorder="1" applyAlignment="1">
      <alignment horizontal="right" vertical="top" wrapText="1"/>
    </xf>
    <xf numFmtId="3" fontId="5" fillId="0" borderId="0" xfId="0" quotePrefix="1" applyNumberFormat="1" applyFont="1" applyFill="1" applyBorder="1" applyAlignment="1">
      <alignment horizontal="right" vertical="top" wrapText="1"/>
    </xf>
    <xf numFmtId="167" fontId="5" fillId="0" borderId="6" xfId="4" applyNumberFormat="1" applyFont="1" applyFill="1" applyBorder="1" applyAlignment="1">
      <alignment horizontal="right" vertical="top" wrapText="1"/>
    </xf>
    <xf numFmtId="0" fontId="24" fillId="3" borderId="10" xfId="0" quotePrefix="1" applyFont="1" applyFill="1" applyBorder="1" applyAlignment="1"/>
    <xf numFmtId="0" fontId="25" fillId="3" borderId="8" xfId="0" applyFont="1" applyFill="1" applyBorder="1" applyAlignment="1"/>
    <xf numFmtId="0" fontId="26" fillId="3" borderId="3" xfId="0" applyFont="1" applyFill="1" applyBorder="1" applyAlignment="1">
      <alignment vertical="top"/>
    </xf>
    <xf numFmtId="0" fontId="27" fillId="3" borderId="3" xfId="0" applyFont="1" applyFill="1" applyBorder="1" applyAlignment="1">
      <alignment horizontal="center" vertical="top" wrapText="1"/>
    </xf>
    <xf numFmtId="0" fontId="27" fillId="3" borderId="3" xfId="0" applyFont="1" applyFill="1" applyBorder="1" applyAlignment="1">
      <alignment horizontal="center"/>
    </xf>
    <xf numFmtId="0" fontId="29" fillId="3" borderId="3" xfId="0" applyFont="1" applyFill="1" applyBorder="1" applyAlignment="1">
      <alignment vertical="top"/>
    </xf>
    <xf numFmtId="0" fontId="27" fillId="3" borderId="0" xfId="0" applyFont="1" applyFill="1" applyBorder="1" applyAlignment="1">
      <alignment horizontal="center" vertical="top"/>
    </xf>
    <xf numFmtId="0" fontId="29" fillId="3" borderId="0" xfId="0" applyFont="1" applyFill="1" applyBorder="1" applyAlignment="1">
      <alignment vertical="top"/>
    </xf>
    <xf numFmtId="0" fontId="27" fillId="3" borderId="0" xfId="0" applyFont="1" applyFill="1" applyBorder="1" applyAlignment="1">
      <alignment horizontal="center"/>
    </xf>
    <xf numFmtId="0" fontId="27" fillId="3" borderId="1" xfId="0" applyFont="1" applyFill="1" applyBorder="1" applyAlignment="1">
      <alignment horizontal="center" vertical="top" wrapText="1"/>
    </xf>
    <xf numFmtId="0" fontId="29" fillId="3" borderId="1" xfId="0" applyFont="1" applyFill="1" applyBorder="1" applyAlignment="1">
      <alignment horizontal="center" vertical="top" wrapText="1"/>
    </xf>
    <xf numFmtId="0" fontId="27" fillId="3" borderId="1" xfId="0" applyFont="1" applyFill="1" applyBorder="1" applyAlignment="1">
      <alignment horizontal="center"/>
    </xf>
    <xf numFmtId="0" fontId="27" fillId="3" borderId="7" xfId="0" applyFont="1" applyFill="1" applyBorder="1" applyAlignment="1"/>
    <xf numFmtId="0" fontId="27" fillId="3" borderId="0" xfId="0" applyFont="1" applyFill="1" applyBorder="1" applyAlignment="1">
      <alignment horizontal="center" wrapText="1"/>
    </xf>
    <xf numFmtId="167" fontId="27" fillId="3" borderId="1" xfId="4" applyNumberFormat="1" applyFont="1" applyFill="1" applyBorder="1" applyAlignment="1">
      <alignment horizontal="center" vertical="top" wrapText="1"/>
    </xf>
    <xf numFmtId="0" fontId="27" fillId="3" borderId="11" xfId="0" applyFont="1" applyFill="1" applyBorder="1" applyAlignment="1">
      <alignment horizontal="center" vertical="top" wrapText="1"/>
    </xf>
    <xf numFmtId="0" fontId="25" fillId="4" borderId="2" xfId="0" quotePrefix="1" applyFont="1" applyFill="1" applyBorder="1" applyAlignment="1">
      <alignment vertical="top"/>
    </xf>
    <xf numFmtId="0" fontId="30" fillId="4" borderId="2" xfId="0" quotePrefix="1" applyFont="1" applyFill="1" applyBorder="1" applyAlignment="1">
      <alignment vertical="top"/>
    </xf>
    <xf numFmtId="167" fontId="31" fillId="4" borderId="2" xfId="4" quotePrefix="1" applyNumberFormat="1" applyFont="1" applyFill="1" applyBorder="1" applyAlignment="1">
      <alignment horizontal="center" vertical="top"/>
    </xf>
    <xf numFmtId="167" fontId="5" fillId="5" borderId="0" xfId="4" applyNumberFormat="1" applyFont="1" applyFill="1" applyBorder="1" applyAlignment="1">
      <alignment horizontal="center" vertical="top"/>
    </xf>
    <xf numFmtId="0" fontId="5" fillId="5" borderId="0" xfId="0" applyFont="1" applyFill="1" applyBorder="1" applyAlignment="1">
      <alignment horizontal="center" vertical="top" wrapText="1"/>
    </xf>
    <xf numFmtId="0" fontId="25" fillId="4" borderId="4" xfId="0" quotePrefix="1" applyFont="1" applyFill="1" applyBorder="1" applyAlignment="1">
      <alignment vertical="top"/>
    </xf>
    <xf numFmtId="167" fontId="31" fillId="4" borderId="5" xfId="4" quotePrefix="1" applyNumberFormat="1" applyFont="1" applyFill="1" applyBorder="1" applyAlignment="1">
      <alignment horizontal="center" vertical="top"/>
    </xf>
    <xf numFmtId="49" fontId="26" fillId="4" borderId="2" xfId="0" quotePrefix="1" applyNumberFormat="1" applyFont="1" applyFill="1" applyBorder="1" applyAlignment="1">
      <alignment vertical="top"/>
    </xf>
    <xf numFmtId="0" fontId="6" fillId="0" borderId="14" xfId="0" applyFont="1" applyFill="1" applyBorder="1"/>
    <xf numFmtId="49" fontId="27" fillId="3" borderId="13" xfId="0" applyNumberFormat="1" applyFont="1" applyFill="1" applyBorder="1" applyAlignment="1">
      <alignment horizontal="center" vertical="top"/>
    </xf>
    <xf numFmtId="49" fontId="27" fillId="3" borderId="14" xfId="0" applyNumberFormat="1" applyFont="1" applyFill="1" applyBorder="1" applyAlignment="1">
      <alignment horizontal="center" vertical="top" wrapText="1"/>
    </xf>
    <xf numFmtId="0" fontId="27" fillId="3" borderId="15" xfId="0" applyFont="1" applyFill="1" applyBorder="1" applyAlignment="1">
      <alignment horizontal="center" vertical="top" wrapText="1"/>
    </xf>
    <xf numFmtId="0" fontId="9" fillId="0" borderId="14" xfId="0" applyFont="1" applyFill="1" applyBorder="1" applyAlignment="1">
      <alignment horizontal="right"/>
    </xf>
    <xf numFmtId="0" fontId="5" fillId="0" borderId="0" xfId="0" quotePrefix="1" applyFont="1" applyFill="1" applyAlignment="1">
      <alignment horizontal="left" vertical="center"/>
    </xf>
    <xf numFmtId="0" fontId="32" fillId="0" borderId="0" xfId="16" applyFont="1"/>
    <xf numFmtId="0" fontId="32" fillId="0" borderId="0" xfId="16" applyFont="1" applyFill="1"/>
    <xf numFmtId="0" fontId="32" fillId="0" borderId="0" xfId="0" applyFont="1" applyFill="1" applyAlignment="1"/>
    <xf numFmtId="0" fontId="33" fillId="0" borderId="0" xfId="16" applyFont="1"/>
    <xf numFmtId="0" fontId="32" fillId="6" borderId="0" xfId="16" applyFont="1" applyFill="1"/>
    <xf numFmtId="0" fontId="32" fillId="0" borderId="0" xfId="16" applyFont="1" applyAlignment="1">
      <alignment vertical="center"/>
    </xf>
    <xf numFmtId="0" fontId="32" fillId="0" borderId="0" xfId="16" applyFont="1" applyAlignment="1">
      <alignment vertical="top" wrapText="1"/>
    </xf>
    <xf numFmtId="0" fontId="5" fillId="0" borderId="1" xfId="2" applyFont="1" applyFill="1" applyBorder="1" applyAlignment="1">
      <alignment vertical="top" wrapText="1"/>
    </xf>
    <xf numFmtId="43" fontId="26" fillId="4" borderId="12" xfId="4" applyFont="1" applyFill="1" applyBorder="1" applyAlignment="1">
      <alignment vertical="top"/>
    </xf>
    <xf numFmtId="167" fontId="5" fillId="5" borderId="0" xfId="4" applyNumberFormat="1" applyFont="1" applyFill="1" applyBorder="1" applyAlignment="1">
      <alignment horizontal="right" vertical="top" wrapText="1"/>
    </xf>
    <xf numFmtId="167" fontId="5" fillId="5" borderId="14" xfId="4" applyNumberFormat="1" applyFont="1" applyFill="1" applyBorder="1" applyAlignment="1">
      <alignment horizontal="right" vertical="top" wrapText="1"/>
    </xf>
    <xf numFmtId="0" fontId="5" fillId="0" borderId="14" xfId="0" applyFont="1" applyFill="1" applyBorder="1" applyAlignment="1">
      <alignment horizontal="right" vertical="top" wrapText="1"/>
    </xf>
    <xf numFmtId="167" fontId="5" fillId="5" borderId="14" xfId="4" quotePrefix="1" applyNumberFormat="1" applyFont="1" applyFill="1" applyBorder="1" applyAlignment="1">
      <alignment horizontal="right" vertical="top" wrapText="1"/>
    </xf>
    <xf numFmtId="167" fontId="5" fillId="0" borderId="1" xfId="4" applyNumberFormat="1" applyFont="1" applyFill="1" applyBorder="1" applyAlignment="1">
      <alignment horizontal="right" vertical="top" wrapText="1"/>
    </xf>
    <xf numFmtId="0" fontId="5" fillId="0" borderId="14" xfId="0" applyFont="1" applyFill="1" applyBorder="1" applyAlignment="1">
      <alignment horizontal="right" vertical="top"/>
    </xf>
    <xf numFmtId="0" fontId="5" fillId="0" borderId="13" xfId="0" applyFont="1" applyFill="1" applyBorder="1" applyAlignment="1">
      <alignment horizontal="right" vertical="top"/>
    </xf>
    <xf numFmtId="0" fontId="5" fillId="0" borderId="15" xfId="0" applyFont="1" applyFill="1" applyBorder="1" applyAlignment="1">
      <alignment horizontal="right" vertical="top"/>
    </xf>
    <xf numFmtId="0" fontId="5" fillId="0" borderId="14" xfId="3" applyFont="1" applyFill="1" applyBorder="1" applyAlignment="1">
      <alignment horizontal="right" vertical="top" wrapText="1"/>
    </xf>
    <xf numFmtId="0" fontId="5" fillId="0" borderId="15" xfId="0" applyFont="1" applyFill="1" applyBorder="1"/>
    <xf numFmtId="0" fontId="6" fillId="0" borderId="8" xfId="0" applyFont="1" applyFill="1" applyBorder="1"/>
    <xf numFmtId="0" fontId="14" fillId="5" borderId="0" xfId="2" applyFont="1" applyFill="1" applyBorder="1" applyAlignment="1">
      <alignment horizontal="center" vertical="top"/>
    </xf>
    <xf numFmtId="167" fontId="5" fillId="5" borderId="6" xfId="4" applyNumberFormat="1" applyFont="1" applyFill="1" applyBorder="1" applyAlignment="1">
      <alignment horizontal="center" vertical="top"/>
    </xf>
    <xf numFmtId="0" fontId="5" fillId="0" borderId="8" xfId="0" applyFont="1" applyFill="1" applyBorder="1"/>
    <xf numFmtId="0" fontId="14" fillId="0" borderId="0" xfId="3" applyFont="1" applyFill="1" applyBorder="1" applyAlignment="1">
      <alignment horizontal="center" vertical="top"/>
    </xf>
    <xf numFmtId="167" fontId="5" fillId="0" borderId="6" xfId="4" applyNumberFormat="1" applyFont="1" applyFill="1" applyBorder="1" applyAlignment="1">
      <alignment horizontal="center" vertical="top"/>
    </xf>
    <xf numFmtId="3" fontId="5" fillId="5" borderId="0" xfId="0" applyNumberFormat="1" applyFont="1" applyFill="1" applyBorder="1" applyAlignment="1">
      <alignment horizontal="center" vertical="top" wrapText="1"/>
    </xf>
    <xf numFmtId="0" fontId="5" fillId="0" borderId="8" xfId="0" applyFont="1" applyFill="1" applyBorder="1" applyAlignment="1">
      <alignment vertical="top" wrapText="1"/>
    </xf>
    <xf numFmtId="0" fontId="14" fillId="0" borderId="0" xfId="2" applyFont="1" applyFill="1" applyBorder="1" applyAlignment="1">
      <alignment horizontal="center" vertical="top"/>
    </xf>
    <xf numFmtId="17" fontId="5" fillId="0" borderId="0" xfId="2" applyNumberFormat="1" applyFont="1" applyFill="1" applyBorder="1" applyAlignment="1">
      <alignment horizontal="center" vertical="top" wrapText="1"/>
    </xf>
    <xf numFmtId="17" fontId="5" fillId="5" borderId="0" xfId="2" applyNumberFormat="1" applyFont="1" applyFill="1" applyBorder="1" applyAlignment="1">
      <alignment horizontal="center" vertical="top" wrapText="1"/>
    </xf>
    <xf numFmtId="0" fontId="5" fillId="5" borderId="8" xfId="0" applyFont="1" applyFill="1" applyBorder="1" applyAlignment="1">
      <alignment vertical="top" wrapText="1"/>
    </xf>
    <xf numFmtId="0" fontId="5" fillId="0" borderId="0" xfId="0" quotePrefix="1" applyFont="1" applyFill="1" applyBorder="1" applyAlignment="1">
      <alignment horizontal="center" vertical="top" wrapText="1"/>
    </xf>
    <xf numFmtId="167" fontId="5" fillId="0" borderId="6" xfId="4" applyNumberFormat="1" applyFont="1" applyFill="1" applyBorder="1"/>
    <xf numFmtId="17" fontId="5" fillId="5" borderId="0" xfId="3" applyNumberFormat="1" applyFont="1" applyFill="1" applyBorder="1" applyAlignment="1">
      <alignment horizontal="center" vertical="top" wrapText="1"/>
    </xf>
    <xf numFmtId="0" fontId="5" fillId="5" borderId="8" xfId="0" quotePrefix="1" applyFont="1" applyFill="1" applyBorder="1" applyAlignment="1">
      <alignment horizontal="left" vertical="top" wrapText="1"/>
    </xf>
    <xf numFmtId="0" fontId="5" fillId="0" borderId="8" xfId="0" applyFont="1" applyFill="1" applyBorder="1" applyAlignment="1">
      <alignment horizontal="justify" vertical="top" wrapText="1"/>
    </xf>
    <xf numFmtId="0" fontId="5" fillId="5" borderId="8" xfId="0" applyFont="1" applyFill="1" applyBorder="1" applyAlignment="1">
      <alignment horizontal="justify" vertical="top" wrapText="1"/>
    </xf>
    <xf numFmtId="0" fontId="5" fillId="0" borderId="8" xfId="0" quotePrefix="1" applyFont="1" applyFill="1" applyBorder="1" applyAlignment="1">
      <alignment horizontal="left" vertical="top" wrapText="1"/>
    </xf>
    <xf numFmtId="167" fontId="5" fillId="0" borderId="11" xfId="4" applyNumberFormat="1" applyFont="1" applyFill="1" applyBorder="1" applyAlignment="1">
      <alignment horizontal="center" vertical="top"/>
    </xf>
    <xf numFmtId="0" fontId="5" fillId="0" borderId="0" xfId="2" applyFont="1" applyFill="1" applyBorder="1" applyAlignment="1">
      <alignment horizontal="center" vertical="top"/>
    </xf>
    <xf numFmtId="1" fontId="5" fillId="0" borderId="0" xfId="2" applyNumberFormat="1" applyFont="1" applyFill="1" applyBorder="1" applyAlignment="1">
      <alignment horizontal="center" vertical="top"/>
    </xf>
    <xf numFmtId="3" fontId="5" fillId="0" borderId="0" xfId="2" applyNumberFormat="1" applyFont="1" applyFill="1" applyBorder="1" applyAlignment="1">
      <alignment horizontal="center" vertical="top"/>
    </xf>
    <xf numFmtId="0" fontId="5" fillId="0" borderId="0" xfId="2" applyFont="1" applyFill="1" applyBorder="1" applyAlignment="1">
      <alignment horizontal="center" vertical="top" wrapText="1"/>
    </xf>
    <xf numFmtId="164" fontId="5" fillId="0" borderId="0" xfId="2" applyNumberFormat="1" applyFont="1" applyFill="1" applyBorder="1" applyAlignment="1">
      <alignment horizontal="right" vertical="top" wrapText="1"/>
    </xf>
    <xf numFmtId="0" fontId="5" fillId="0" borderId="8" xfId="2" applyFont="1" applyFill="1" applyBorder="1" applyAlignment="1">
      <alignment vertical="top" wrapText="1"/>
    </xf>
    <xf numFmtId="167" fontId="5" fillId="0" borderId="6" xfId="4" applyNumberFormat="1" applyFont="1" applyFill="1" applyBorder="1" applyAlignment="1">
      <alignment vertical="top"/>
    </xf>
    <xf numFmtId="0" fontId="14" fillId="5" borderId="0" xfId="3" applyFont="1" applyFill="1" applyBorder="1" applyAlignment="1">
      <alignment horizontal="center" vertical="top"/>
    </xf>
    <xf numFmtId="0" fontId="5" fillId="0" borderId="8" xfId="0" applyFont="1" applyFill="1" applyBorder="1" applyAlignment="1">
      <alignment horizontal="left" vertical="top" wrapText="1"/>
    </xf>
    <xf numFmtId="0" fontId="5" fillId="0" borderId="0" xfId="3" applyFont="1" applyFill="1" applyBorder="1" applyAlignment="1">
      <alignment horizontal="center" vertical="top" wrapText="1"/>
    </xf>
    <xf numFmtId="17" fontId="5" fillId="0" borderId="0" xfId="3" applyNumberFormat="1" applyFont="1" applyFill="1" applyBorder="1" applyAlignment="1">
      <alignment horizontal="center" vertical="top" wrapText="1"/>
    </xf>
    <xf numFmtId="0" fontId="5" fillId="0" borderId="8" xfId="3" applyFont="1" applyFill="1" applyBorder="1" applyAlignment="1">
      <alignment vertical="top" wrapText="1"/>
    </xf>
    <xf numFmtId="0" fontId="5" fillId="0" borderId="0" xfId="3" applyFont="1" applyFill="1" applyBorder="1" applyAlignment="1">
      <alignment horizontal="center" vertical="top"/>
    </xf>
    <xf numFmtId="1" fontId="5" fillId="0" borderId="0" xfId="3" applyNumberFormat="1" applyFont="1" applyFill="1" applyBorder="1" applyAlignment="1">
      <alignment horizontal="center" vertical="top"/>
    </xf>
    <xf numFmtId="3" fontId="5" fillId="0" borderId="0" xfId="3" applyNumberFormat="1" applyFont="1" applyFill="1" applyBorder="1" applyAlignment="1">
      <alignment horizontal="center" vertical="top"/>
    </xf>
    <xf numFmtId="164" fontId="5" fillId="0" borderId="0" xfId="3" applyNumberFormat="1" applyFont="1" applyFill="1" applyBorder="1" applyAlignment="1">
      <alignment horizontal="right" vertical="top" wrapText="1"/>
    </xf>
    <xf numFmtId="1" fontId="5" fillId="5" borderId="0" xfId="3" applyNumberFormat="1" applyFont="1" applyFill="1" applyBorder="1" applyAlignment="1">
      <alignment horizontal="center" vertical="top"/>
    </xf>
    <xf numFmtId="3" fontId="5" fillId="5" borderId="0" xfId="3" applyNumberFormat="1" applyFont="1" applyFill="1" applyBorder="1" applyAlignment="1">
      <alignment horizontal="center" vertical="top"/>
    </xf>
    <xf numFmtId="0" fontId="5" fillId="5" borderId="0" xfId="3" applyFont="1" applyFill="1" applyBorder="1" applyAlignment="1">
      <alignment horizontal="center" vertical="top" wrapText="1"/>
    </xf>
    <xf numFmtId="0" fontId="5" fillId="0" borderId="8" xfId="0" applyFont="1" applyFill="1" applyBorder="1" applyAlignment="1">
      <alignment vertical="top"/>
    </xf>
    <xf numFmtId="0" fontId="5" fillId="0" borderId="0" xfId="0" applyFont="1" applyFill="1" applyBorder="1" applyAlignment="1">
      <alignment horizontal="center" vertical="top"/>
    </xf>
    <xf numFmtId="3" fontId="5" fillId="0" borderId="0" xfId="0" applyNumberFormat="1" applyFont="1" applyFill="1" applyBorder="1" applyAlignment="1">
      <alignment horizontal="center" vertical="top"/>
    </xf>
    <xf numFmtId="0" fontId="17" fillId="0" borderId="8" xfId="3" applyFont="1" applyFill="1" applyBorder="1" applyAlignment="1">
      <alignment vertical="top" wrapText="1"/>
    </xf>
    <xf numFmtId="0" fontId="17" fillId="0" borderId="0" xfId="3" applyFont="1" applyFill="1" applyBorder="1" applyAlignment="1">
      <alignment horizontal="center" vertical="top"/>
    </xf>
    <xf numFmtId="1" fontId="17" fillId="0" borderId="0" xfId="3" applyNumberFormat="1" applyFont="1" applyFill="1" applyBorder="1" applyAlignment="1">
      <alignment horizontal="center" vertical="top"/>
    </xf>
    <xf numFmtId="3" fontId="17" fillId="0" borderId="0" xfId="3" applyNumberFormat="1" applyFont="1" applyFill="1" applyBorder="1" applyAlignment="1">
      <alignment horizontal="center" vertical="top"/>
    </xf>
    <xf numFmtId="0" fontId="17" fillId="0" borderId="0" xfId="3" applyFont="1" applyFill="1" applyBorder="1" applyAlignment="1">
      <alignment horizontal="center" vertical="top" wrapText="1"/>
    </xf>
    <xf numFmtId="17" fontId="17" fillId="0" borderId="0" xfId="3" applyNumberFormat="1" applyFont="1" applyFill="1" applyBorder="1" applyAlignment="1">
      <alignment horizontal="center" vertical="top" wrapText="1"/>
    </xf>
    <xf numFmtId="17" fontId="17" fillId="0" borderId="0" xfId="3" applyNumberFormat="1" applyFont="1" applyFill="1" applyBorder="1" applyAlignment="1">
      <alignment horizontal="right" vertical="top" wrapText="1"/>
    </xf>
    <xf numFmtId="164" fontId="17" fillId="0" borderId="0" xfId="3" applyNumberFormat="1" applyFont="1" applyFill="1" applyBorder="1" applyAlignment="1">
      <alignment horizontal="right" vertical="top" wrapText="1"/>
    </xf>
    <xf numFmtId="0" fontId="5" fillId="0" borderId="7" xfId="0" applyFont="1" applyFill="1" applyBorder="1"/>
    <xf numFmtId="167" fontId="27" fillId="3" borderId="7" xfId="4" applyNumberFormat="1" applyFont="1" applyFill="1" applyBorder="1" applyAlignment="1">
      <alignment horizontal="center" vertical="top" wrapText="1"/>
    </xf>
    <xf numFmtId="167" fontId="6" fillId="0" borderId="8" xfId="4" applyNumberFormat="1" applyFont="1" applyFill="1" applyBorder="1" applyAlignment="1">
      <alignment horizontal="center" vertical="top"/>
    </xf>
    <xf numFmtId="0" fontId="5" fillId="0" borderId="3" xfId="0" quotePrefix="1" applyFont="1" applyFill="1" applyBorder="1" applyAlignment="1">
      <alignment horizontal="left" vertical="top" wrapText="1"/>
    </xf>
    <xf numFmtId="167" fontId="5" fillId="0" borderId="3" xfId="4" quotePrefix="1" applyNumberFormat="1" applyFont="1" applyFill="1" applyBorder="1" applyAlignment="1">
      <alignment horizontal="right" vertical="top" wrapText="1"/>
    </xf>
    <xf numFmtId="167" fontId="5" fillId="0" borderId="0" xfId="4" applyNumberFormat="1" applyFont="1" applyFill="1" applyBorder="1" applyAlignment="1">
      <alignment horizontal="right"/>
    </xf>
    <xf numFmtId="167" fontId="5" fillId="0" borderId="9" xfId="4" applyNumberFormat="1" applyFont="1" applyFill="1" applyBorder="1" applyAlignment="1">
      <alignment vertical="top"/>
    </xf>
    <xf numFmtId="0" fontId="5" fillId="0" borderId="1" xfId="0"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0" fontId="5" fillId="0" borderId="1" xfId="2" applyFont="1" applyFill="1" applyBorder="1" applyAlignment="1">
      <alignment horizontal="center" vertical="top"/>
    </xf>
    <xf numFmtId="0" fontId="5" fillId="0" borderId="3" xfId="0" applyFont="1" applyFill="1" applyBorder="1" applyAlignment="1">
      <alignment horizontal="center" vertical="top" wrapText="1"/>
    </xf>
    <xf numFmtId="167" fontId="5" fillId="0" borderId="1" xfId="4" applyNumberFormat="1" applyFont="1" applyFill="1" applyBorder="1" applyAlignment="1">
      <alignment horizontal="right"/>
    </xf>
    <xf numFmtId="167" fontId="5" fillId="0" borderId="2" xfId="4" applyNumberFormat="1" applyFont="1" applyFill="1" applyBorder="1" applyAlignment="1">
      <alignment vertical="top"/>
    </xf>
    <xf numFmtId="0" fontId="5" fillId="0" borderId="0" xfId="0" applyFont="1" applyFill="1" applyBorder="1" applyAlignment="1">
      <alignment horizontal="right" vertical="top" wrapText="1"/>
    </xf>
    <xf numFmtId="0" fontId="26" fillId="3" borderId="10" xfId="0" applyFont="1" applyFill="1" applyBorder="1" applyAlignment="1">
      <alignment vertical="top"/>
    </xf>
    <xf numFmtId="0" fontId="27" fillId="3" borderId="8" xfId="0" applyFont="1" applyFill="1" applyBorder="1" applyAlignment="1">
      <alignment horizontal="center" vertical="top"/>
    </xf>
    <xf numFmtId="0" fontId="27" fillId="3" borderId="7" xfId="0" applyFont="1" applyFill="1" applyBorder="1" applyAlignment="1">
      <alignment horizontal="center" vertical="top" wrapText="1"/>
    </xf>
    <xf numFmtId="0" fontId="27" fillId="3" borderId="1" xfId="0" applyFont="1" applyFill="1" applyBorder="1" applyAlignment="1">
      <alignment horizontal="center" vertical="top"/>
    </xf>
    <xf numFmtId="0" fontId="5" fillId="0" borderId="14" xfId="0" applyFont="1" applyFill="1" applyBorder="1" applyAlignment="1">
      <alignment vertical="top" wrapText="1"/>
    </xf>
    <xf numFmtId="167" fontId="19" fillId="0" borderId="0" xfId="4" applyNumberFormat="1" applyFont="1" applyFill="1" applyBorder="1" applyAlignment="1">
      <alignment vertical="top"/>
    </xf>
    <xf numFmtId="0" fontId="5" fillId="0" borderId="0" xfId="2" applyFont="1" applyFill="1" applyBorder="1" applyAlignment="1">
      <alignment vertical="top" wrapText="1"/>
    </xf>
    <xf numFmtId="167" fontId="5" fillId="0" borderId="6" xfId="4" quotePrefix="1" applyNumberFormat="1" applyFont="1" applyFill="1" applyBorder="1" applyAlignment="1">
      <alignment horizontal="right" vertical="top" wrapText="1"/>
    </xf>
    <xf numFmtId="0" fontId="5" fillId="0" borderId="1" xfId="3" applyFont="1" applyFill="1" applyBorder="1" applyAlignment="1">
      <alignment horizontal="center" vertical="top"/>
    </xf>
    <xf numFmtId="0" fontId="5" fillId="0" borderId="2" xfId="0" applyFont="1" applyFill="1" applyBorder="1" applyAlignment="1">
      <alignment vertical="top"/>
    </xf>
    <xf numFmtId="0" fontId="5" fillId="0" borderId="2" xfId="0" applyFont="1" applyFill="1" applyBorder="1" applyAlignment="1">
      <alignment horizontal="right" vertical="top"/>
    </xf>
    <xf numFmtId="0" fontId="5" fillId="0" borderId="2" xfId="0" applyFont="1" applyFill="1" applyBorder="1" applyAlignment="1">
      <alignment horizontal="center" vertical="top"/>
    </xf>
    <xf numFmtId="0" fontId="5" fillId="0" borderId="0" xfId="3" applyFont="1" applyFill="1" applyBorder="1" applyAlignment="1">
      <alignment vertical="top" wrapText="1"/>
    </xf>
    <xf numFmtId="0" fontId="5" fillId="0" borderId="0" xfId="3" applyFont="1" applyFill="1" applyBorder="1" applyAlignment="1">
      <alignment horizontal="right" vertical="top" wrapText="1"/>
    </xf>
    <xf numFmtId="167" fontId="5" fillId="0" borderId="14" xfId="4" applyNumberFormat="1" applyFont="1" applyFill="1" applyBorder="1" applyAlignment="1">
      <alignment horizontal="right" vertical="top" wrapText="1"/>
    </xf>
    <xf numFmtId="49" fontId="5" fillId="0" borderId="0" xfId="0" applyNumberFormat="1" applyFont="1" applyAlignment="1">
      <alignment horizontal="right" vertical="top" wrapText="1"/>
    </xf>
    <xf numFmtId="0" fontId="8" fillId="0" borderId="14" xfId="0" applyFont="1" applyFill="1" applyBorder="1" applyAlignment="1">
      <alignment horizontal="right"/>
    </xf>
    <xf numFmtId="0" fontId="31" fillId="4" borderId="4" xfId="0" applyFont="1" applyFill="1" applyBorder="1" applyAlignment="1">
      <alignment vertical="top"/>
    </xf>
    <xf numFmtId="0" fontId="31" fillId="4" borderId="12" xfId="0" applyFont="1" applyFill="1" applyBorder="1" applyAlignment="1">
      <alignment horizontal="right" vertical="top"/>
    </xf>
    <xf numFmtId="49" fontId="31" fillId="4" borderId="2" xfId="0" quotePrefix="1" applyNumberFormat="1" applyFont="1" applyFill="1" applyBorder="1" applyAlignment="1">
      <alignment vertical="top"/>
    </xf>
    <xf numFmtId="0" fontId="34" fillId="4" borderId="2" xfId="0" quotePrefix="1" applyFont="1" applyFill="1" applyBorder="1" applyAlignment="1">
      <alignment vertical="top"/>
    </xf>
    <xf numFmtId="0" fontId="35" fillId="4" borderId="2" xfId="0" quotePrefix="1" applyFont="1" applyFill="1" applyBorder="1" applyAlignment="1">
      <alignment vertical="top"/>
    </xf>
    <xf numFmtId="0" fontId="34" fillId="4" borderId="4" xfId="0" quotePrefix="1" applyFont="1" applyFill="1" applyBorder="1" applyAlignment="1">
      <alignment vertical="top"/>
    </xf>
    <xf numFmtId="167" fontId="31" fillId="4" borderId="12" xfId="4" applyNumberFormat="1" applyFont="1" applyFill="1" applyBorder="1" applyAlignment="1">
      <alignment horizontal="right" vertical="top"/>
    </xf>
    <xf numFmtId="15" fontId="5" fillId="0" borderId="0" xfId="0" applyNumberFormat="1" applyFont="1" applyFill="1" applyBorder="1" applyAlignment="1">
      <alignment horizontal="center" vertical="top" wrapText="1"/>
    </xf>
    <xf numFmtId="167" fontId="34" fillId="4" borderId="12" xfId="4" quotePrefix="1" applyNumberFormat="1" applyFont="1" applyFill="1" applyBorder="1" applyAlignment="1">
      <alignment horizontal="right" vertical="top"/>
    </xf>
    <xf numFmtId="0" fontId="31" fillId="4" borderId="2" xfId="0" quotePrefix="1" applyFont="1" applyFill="1" applyBorder="1" applyAlignment="1">
      <alignment vertical="top"/>
    </xf>
    <xf numFmtId="0" fontId="37" fillId="4" borderId="2" xfId="0" quotePrefix="1" applyFont="1" applyFill="1" applyBorder="1" applyAlignment="1">
      <alignment vertical="top"/>
    </xf>
    <xf numFmtId="0" fontId="38" fillId="4" borderId="2" xfId="0" quotePrefix="1" applyFont="1" applyFill="1" applyBorder="1" applyAlignment="1">
      <alignment vertical="top"/>
    </xf>
    <xf numFmtId="167" fontId="13" fillId="0" borderId="0" xfId="4" applyNumberFormat="1" applyFont="1" applyFill="1" applyBorder="1" applyAlignment="1">
      <alignment vertical="top"/>
    </xf>
    <xf numFmtId="0" fontId="34" fillId="4" borderId="7" xfId="0" quotePrefix="1" applyFont="1" applyFill="1" applyBorder="1" applyAlignment="1">
      <alignment vertical="top"/>
    </xf>
    <xf numFmtId="0" fontId="34" fillId="4" borderId="1" xfId="0" quotePrefix="1" applyFont="1" applyFill="1" applyBorder="1" applyAlignment="1">
      <alignment vertical="top"/>
    </xf>
    <xf numFmtId="49" fontId="31" fillId="4" borderId="1" xfId="0" quotePrefix="1" applyNumberFormat="1" applyFont="1" applyFill="1" applyBorder="1" applyAlignment="1">
      <alignment vertical="top"/>
    </xf>
    <xf numFmtId="0" fontId="31" fillId="4" borderId="1" xfId="0" quotePrefix="1" applyFont="1" applyFill="1" applyBorder="1" applyAlignment="1">
      <alignment vertical="top"/>
    </xf>
    <xf numFmtId="0" fontId="37" fillId="4" borderId="1" xfId="0" quotePrefix="1" applyFont="1" applyFill="1" applyBorder="1" applyAlignment="1">
      <alignment vertical="top"/>
    </xf>
    <xf numFmtId="0" fontId="38" fillId="4" borderId="1" xfId="0" quotePrefix="1" applyFont="1" applyFill="1" applyBorder="1" applyAlignment="1">
      <alignment vertical="top"/>
    </xf>
    <xf numFmtId="0" fontId="5" fillId="0" borderId="0" xfId="0" quotePrefix="1" applyFont="1" applyFill="1" applyBorder="1" applyAlignment="1">
      <alignment horizontal="left" vertical="top" wrapText="1"/>
    </xf>
    <xf numFmtId="167" fontId="5" fillId="0" borderId="0" xfId="4" quotePrefix="1" applyNumberFormat="1" applyFont="1" applyFill="1" applyBorder="1" applyAlignment="1">
      <alignment horizontal="right" vertical="top" wrapText="1"/>
    </xf>
    <xf numFmtId="167" fontId="5" fillId="0" borderId="0" xfId="4" applyNumberFormat="1" applyFont="1" applyFill="1" applyBorder="1"/>
    <xf numFmtId="0" fontId="13" fillId="0" borderId="10" xfId="0" quotePrefix="1" applyFont="1" applyFill="1" applyBorder="1" applyAlignment="1">
      <alignment vertical="top"/>
    </xf>
    <xf numFmtId="0" fontId="36" fillId="0" borderId="13" xfId="0" quotePrefix="1" applyFont="1" applyFill="1" applyBorder="1" applyAlignment="1">
      <alignment horizontal="right" vertical="top"/>
    </xf>
    <xf numFmtId="0" fontId="13" fillId="0" borderId="3" xfId="0" quotePrefix="1" applyFont="1" applyFill="1" applyBorder="1" applyAlignment="1">
      <alignment vertical="top"/>
    </xf>
    <xf numFmtId="167" fontId="13" fillId="0" borderId="3" xfId="4" quotePrefix="1" applyNumberFormat="1" applyFont="1" applyFill="1" applyBorder="1" applyAlignment="1">
      <alignment horizontal="center" vertical="top"/>
    </xf>
    <xf numFmtId="167" fontId="13" fillId="0" borderId="9" xfId="4" quotePrefix="1" applyNumberFormat="1" applyFont="1" applyFill="1" applyBorder="1" applyAlignment="1">
      <alignment horizontal="center" vertical="top"/>
    </xf>
    <xf numFmtId="0" fontId="5" fillId="0" borderId="0" xfId="0" quotePrefix="1" applyFont="1" applyFill="1" applyBorder="1" applyAlignment="1">
      <alignment horizontal="right" vertical="top" wrapText="1"/>
    </xf>
    <xf numFmtId="0" fontId="5" fillId="0" borderId="14" xfId="9" quotePrefix="1" applyFont="1" applyFill="1" applyBorder="1" applyAlignment="1">
      <alignment horizontal="right" vertical="top" wrapText="1"/>
    </xf>
    <xf numFmtId="0" fontId="5" fillId="0" borderId="0" xfId="9" quotePrefix="1" applyFont="1" applyFill="1" applyBorder="1" applyAlignment="1">
      <alignment horizontal="center" vertical="top"/>
    </xf>
    <xf numFmtId="0" fontId="5" fillId="0" borderId="0" xfId="9" applyFont="1" applyFill="1" applyBorder="1" applyAlignment="1">
      <alignment horizontal="center" vertical="top" wrapText="1"/>
    </xf>
    <xf numFmtId="3" fontId="5" fillId="0" borderId="0" xfId="9" applyNumberFormat="1" applyFont="1" applyFill="1" applyBorder="1" applyAlignment="1">
      <alignment horizontal="center" vertical="top" wrapText="1"/>
    </xf>
    <xf numFmtId="167" fontId="6" fillId="0" borderId="6" xfId="4" applyNumberFormat="1" applyFont="1" applyFill="1" applyBorder="1" applyAlignment="1">
      <alignment horizontal="center" vertical="top"/>
    </xf>
    <xf numFmtId="167" fontId="5" fillId="5" borderId="0" xfId="4" quotePrefix="1" applyNumberFormat="1" applyFont="1" applyFill="1" applyBorder="1" applyAlignment="1">
      <alignment horizontal="right" vertical="top" wrapText="1"/>
    </xf>
    <xf numFmtId="0" fontId="5" fillId="7" borderId="0" xfId="0" applyFont="1" applyFill="1" applyBorder="1"/>
    <xf numFmtId="0" fontId="5" fillId="7" borderId="0" xfId="0" applyFont="1" applyFill="1"/>
    <xf numFmtId="0" fontId="5" fillId="0" borderId="0" xfId="0" applyFont="1" applyFill="1" applyBorder="1" applyAlignment="1">
      <alignment horizontal="right" vertical="top"/>
    </xf>
    <xf numFmtId="167" fontId="5" fillId="0" borderId="5" xfId="4" applyNumberFormat="1" applyFont="1" applyFill="1" applyBorder="1" applyAlignment="1">
      <alignment horizontal="right" vertical="top" wrapText="1"/>
    </xf>
    <xf numFmtId="3" fontId="5" fillId="0" borderId="0" xfId="3" applyNumberFormat="1" applyFont="1" applyFill="1" applyBorder="1" applyAlignment="1">
      <alignment horizontal="right" vertical="top" wrapText="1"/>
    </xf>
    <xf numFmtId="3" fontId="5" fillId="0" borderId="6" xfId="3" applyNumberFormat="1" applyFont="1" applyFill="1" applyBorder="1" applyAlignment="1">
      <alignment horizontal="right" vertical="top" wrapText="1"/>
    </xf>
    <xf numFmtId="0" fontId="5" fillId="5" borderId="0" xfId="0" applyFont="1" applyFill="1" applyBorder="1"/>
    <xf numFmtId="0" fontId="5" fillId="5" borderId="0" xfId="3" applyFont="1" applyFill="1" applyBorder="1" applyAlignment="1">
      <alignment horizontal="center" vertical="top"/>
    </xf>
    <xf numFmtId="167" fontId="5" fillId="5" borderId="6" xfId="4" applyNumberFormat="1" applyFont="1" applyFill="1" applyBorder="1" applyAlignment="1">
      <alignment horizontal="right" vertical="top" wrapText="1"/>
    </xf>
    <xf numFmtId="0" fontId="27" fillId="0" borderId="0" xfId="0" applyFont="1" applyFill="1" applyBorder="1" applyAlignment="1">
      <alignment horizontal="center" wrapText="1"/>
    </xf>
    <xf numFmtId="0" fontId="5" fillId="0" borderId="0" xfId="0" applyFont="1" applyFill="1" applyBorder="1" applyAlignment="1">
      <alignment horizontal="right"/>
    </xf>
    <xf numFmtId="167" fontId="29" fillId="4" borderId="5" xfId="4" quotePrefix="1" applyNumberFormat="1" applyFont="1" applyFill="1" applyBorder="1" applyAlignment="1">
      <alignment horizontal="center" vertical="top"/>
    </xf>
    <xf numFmtId="0" fontId="39" fillId="4" borderId="2" xfId="0" quotePrefix="1" applyFont="1" applyFill="1" applyBorder="1" applyAlignment="1">
      <alignment vertical="top"/>
    </xf>
    <xf numFmtId="167" fontId="29" fillId="4" borderId="2" xfId="4" quotePrefix="1" applyNumberFormat="1" applyFont="1" applyFill="1" applyBorder="1" applyAlignment="1">
      <alignment horizontal="center" vertical="top"/>
    </xf>
    <xf numFmtId="0" fontId="39" fillId="4" borderId="5" xfId="0" quotePrefix="1" applyFont="1" applyFill="1" applyBorder="1" applyAlignment="1">
      <alignment vertical="top"/>
    </xf>
    <xf numFmtId="0" fontId="27" fillId="3" borderId="9" xfId="0" applyFont="1" applyFill="1" applyBorder="1" applyAlignment="1">
      <alignment horizontal="center"/>
    </xf>
    <xf numFmtId="0" fontId="27" fillId="3" borderId="6" xfId="0" applyFont="1" applyFill="1" applyBorder="1" applyAlignment="1">
      <alignment horizontal="center" wrapText="1"/>
    </xf>
    <xf numFmtId="0" fontId="29" fillId="3" borderId="11" xfId="0" applyFont="1" applyFill="1" applyBorder="1" applyAlignment="1">
      <alignment horizontal="center" vertical="top" wrapText="1"/>
    </xf>
    <xf numFmtId="0" fontId="6" fillId="0" borderId="6" xfId="0" applyFont="1" applyFill="1" applyBorder="1" applyAlignment="1">
      <alignment horizontal="center"/>
    </xf>
    <xf numFmtId="0" fontId="25" fillId="4" borderId="5" xfId="0" quotePrefix="1" applyFont="1" applyFill="1" applyBorder="1" applyAlignment="1">
      <alignment vertical="top"/>
    </xf>
    <xf numFmtId="3" fontId="5" fillId="0" borderId="6" xfId="0" applyNumberFormat="1" applyFont="1" applyFill="1" applyBorder="1" applyAlignment="1">
      <alignment horizontal="right" vertical="top" wrapText="1"/>
    </xf>
    <xf numFmtId="0" fontId="5" fillId="0" borderId="6" xfId="0" applyFont="1" applyFill="1" applyBorder="1" applyAlignment="1">
      <alignment horizontal="right" vertical="top" wrapText="1"/>
    </xf>
    <xf numFmtId="164" fontId="5" fillId="0" borderId="6" xfId="2" applyNumberFormat="1" applyFont="1" applyFill="1" applyBorder="1" applyAlignment="1">
      <alignment horizontal="right" vertical="top" wrapText="1"/>
    </xf>
    <xf numFmtId="164" fontId="5" fillId="0" borderId="6" xfId="3" applyNumberFormat="1" applyFont="1" applyFill="1" applyBorder="1" applyAlignment="1">
      <alignment horizontal="right" vertical="top" wrapText="1"/>
    </xf>
    <xf numFmtId="0" fontId="31" fillId="4" borderId="5" xfId="0" quotePrefix="1" applyFont="1" applyFill="1" applyBorder="1" applyAlignment="1">
      <alignment vertical="top"/>
    </xf>
    <xf numFmtId="164" fontId="17" fillId="0" borderId="6" xfId="3" applyNumberFormat="1" applyFont="1" applyFill="1" applyBorder="1" applyAlignment="1">
      <alignment horizontal="right" vertical="top" wrapText="1"/>
    </xf>
    <xf numFmtId="0" fontId="5" fillId="0" borderId="11" xfId="0" applyFont="1" applyFill="1" applyBorder="1"/>
    <xf numFmtId="167" fontId="20" fillId="0" borderId="0" xfId="4" applyNumberFormat="1" applyFont="1" applyFill="1" applyBorder="1" applyAlignment="1">
      <alignment vertical="top"/>
    </xf>
    <xf numFmtId="0" fontId="5" fillId="5" borderId="0" xfId="16" applyFont="1" applyFill="1" applyBorder="1" applyAlignment="1">
      <alignment horizontal="center" vertical="top" wrapText="1"/>
    </xf>
    <xf numFmtId="167" fontId="5" fillId="0" borderId="14" xfId="4" quotePrefix="1" applyNumberFormat="1" applyFont="1" applyFill="1" applyBorder="1" applyAlignment="1">
      <alignment horizontal="right" vertical="top" wrapText="1"/>
    </xf>
    <xf numFmtId="167" fontId="5" fillId="0" borderId="15" xfId="4" applyNumberFormat="1" applyFont="1" applyFill="1" applyBorder="1" applyAlignment="1">
      <alignment horizontal="right" vertical="top" wrapText="1"/>
    </xf>
    <xf numFmtId="0" fontId="27" fillId="0" borderId="0" xfId="0" applyFont="1" applyFill="1" applyBorder="1" applyAlignment="1">
      <alignment horizontal="center"/>
    </xf>
    <xf numFmtId="0" fontId="29" fillId="0" borderId="0" xfId="0" applyFont="1" applyFill="1" applyBorder="1" applyAlignment="1">
      <alignment horizontal="center" vertical="top" wrapText="1"/>
    </xf>
    <xf numFmtId="0" fontId="25" fillId="0" borderId="0" xfId="0" quotePrefix="1" applyFont="1" applyFill="1" applyBorder="1" applyAlignment="1">
      <alignment vertical="top"/>
    </xf>
    <xf numFmtId="0" fontId="34" fillId="0" borderId="0" xfId="0" quotePrefix="1" applyFont="1" applyFill="1" applyBorder="1" applyAlignment="1">
      <alignment vertical="top"/>
    </xf>
    <xf numFmtId="0" fontId="13" fillId="0" borderId="0" xfId="0" quotePrefix="1" applyFont="1" applyFill="1" applyBorder="1" applyAlignment="1">
      <alignment vertical="top"/>
    </xf>
    <xf numFmtId="0" fontId="31" fillId="0" borderId="0" xfId="0" quotePrefix="1" applyFont="1" applyFill="1" applyBorder="1" applyAlignment="1">
      <alignment vertical="top"/>
    </xf>
    <xf numFmtId="167" fontId="31" fillId="0" borderId="0" xfId="4" quotePrefix="1" applyNumberFormat="1" applyFont="1" applyFill="1" applyBorder="1" applyAlignment="1">
      <alignment vertical="top"/>
    </xf>
    <xf numFmtId="167" fontId="29" fillId="0" borderId="0" xfId="4" quotePrefix="1" applyNumberFormat="1" applyFont="1" applyFill="1" applyBorder="1" applyAlignment="1">
      <alignment horizontal="center" vertical="top"/>
    </xf>
    <xf numFmtId="0" fontId="39" fillId="0" borderId="0" xfId="0" quotePrefix="1" applyFont="1" applyFill="1" applyBorder="1" applyAlignment="1">
      <alignment vertical="top"/>
    </xf>
    <xf numFmtId="164" fontId="5" fillId="0" borderId="1" xfId="3" applyNumberFormat="1" applyFont="1" applyFill="1" applyBorder="1" applyAlignment="1">
      <alignment horizontal="right" vertical="top" wrapText="1"/>
    </xf>
    <xf numFmtId="167" fontId="31" fillId="0" borderId="0" xfId="4" quotePrefix="1" applyNumberFormat="1" applyFont="1" applyFill="1" applyBorder="1" applyAlignment="1">
      <alignment horizontal="center" vertical="top"/>
    </xf>
    <xf numFmtId="0" fontId="34" fillId="4" borderId="2" xfId="0" quotePrefix="1" applyFont="1" applyFill="1" applyBorder="1" applyAlignment="1">
      <alignment horizontal="center" vertical="top"/>
    </xf>
    <xf numFmtId="0" fontId="13" fillId="0" borderId="3" xfId="0" quotePrefix="1" applyFont="1" applyFill="1" applyBorder="1" applyAlignment="1">
      <alignment horizontal="center" vertical="top"/>
    </xf>
    <xf numFmtId="17" fontId="5" fillId="5" borderId="0" xfId="0" applyNumberFormat="1" applyFont="1" applyFill="1" applyBorder="1" applyAlignment="1">
      <alignment horizontal="center" vertical="top" wrapText="1"/>
    </xf>
    <xf numFmtId="17" fontId="5" fillId="0" borderId="0" xfId="0" applyNumberFormat="1" applyFont="1" applyFill="1" applyBorder="1" applyAlignment="1">
      <alignment horizontal="center" vertical="top" wrapText="1"/>
    </xf>
    <xf numFmtId="2" fontId="5" fillId="0" borderId="0" xfId="2" applyNumberFormat="1" applyFont="1" applyFill="1" applyBorder="1" applyAlignment="1">
      <alignment horizontal="center" vertical="top" wrapText="1"/>
    </xf>
    <xf numFmtId="0" fontId="31" fillId="4" borderId="2" xfId="0" quotePrefix="1" applyFont="1" applyFill="1" applyBorder="1" applyAlignment="1">
      <alignment horizontal="center" vertical="top"/>
    </xf>
    <xf numFmtId="0" fontId="5" fillId="0" borderId="6" xfId="0" applyFont="1" applyFill="1" applyBorder="1" applyAlignment="1">
      <alignment horizontal="right"/>
    </xf>
    <xf numFmtId="0" fontId="34" fillId="4" borderId="2" xfId="0" quotePrefix="1" applyFont="1" applyFill="1" applyBorder="1" applyAlignment="1">
      <alignment horizontal="right" vertical="top"/>
    </xf>
    <xf numFmtId="0" fontId="34" fillId="4" borderId="5" xfId="0" quotePrefix="1" applyFont="1" applyFill="1" applyBorder="1" applyAlignment="1">
      <alignment horizontal="right" vertical="top"/>
    </xf>
    <xf numFmtId="0" fontId="13" fillId="0" borderId="3" xfId="0" quotePrefix="1" applyFont="1" applyFill="1" applyBorder="1" applyAlignment="1">
      <alignment horizontal="right" vertical="top"/>
    </xf>
    <xf numFmtId="0" fontId="13" fillId="0" borderId="9" xfId="0" quotePrefix="1" applyFont="1" applyFill="1" applyBorder="1" applyAlignment="1">
      <alignment horizontal="right" vertical="top"/>
    </xf>
    <xf numFmtId="0" fontId="31" fillId="4" borderId="2" xfId="0" quotePrefix="1" applyFont="1" applyFill="1" applyBorder="1" applyAlignment="1">
      <alignment horizontal="right" vertical="top"/>
    </xf>
    <xf numFmtId="0" fontId="31" fillId="4" borderId="5" xfId="0" quotePrefix="1" applyFont="1" applyFill="1" applyBorder="1" applyAlignment="1">
      <alignment horizontal="right" vertical="top"/>
    </xf>
    <xf numFmtId="3" fontId="5" fillId="0" borderId="3" xfId="0" applyNumberFormat="1" applyFont="1" applyFill="1" applyBorder="1" applyAlignment="1">
      <alignment horizontal="right" vertical="top" wrapText="1"/>
    </xf>
    <xf numFmtId="164" fontId="5" fillId="0" borderId="1" xfId="2" applyNumberFormat="1" applyFont="1" applyFill="1" applyBorder="1" applyAlignment="1">
      <alignment horizontal="right" vertical="top" wrapText="1"/>
    </xf>
    <xf numFmtId="0" fontId="39" fillId="4" borderId="4" xfId="0" quotePrefix="1" applyFont="1" applyFill="1" applyBorder="1" applyAlignment="1">
      <alignment vertical="top"/>
    </xf>
    <xf numFmtId="167" fontId="5" fillId="0" borderId="8" xfId="4" applyNumberFormat="1" applyFont="1" applyFill="1" applyBorder="1" applyAlignment="1">
      <alignment vertical="top"/>
    </xf>
    <xf numFmtId="167" fontId="5" fillId="0" borderId="7" xfId="4" applyNumberFormat="1" applyFont="1" applyFill="1" applyBorder="1" applyAlignment="1">
      <alignment vertical="top"/>
    </xf>
    <xf numFmtId="167" fontId="5" fillId="5" borderId="8" xfId="4" applyNumberFormat="1" applyFont="1" applyFill="1" applyBorder="1" applyAlignment="1">
      <alignment horizontal="center" vertical="top"/>
    </xf>
    <xf numFmtId="167" fontId="5" fillId="0" borderId="8" xfId="4" applyNumberFormat="1" applyFont="1" applyFill="1" applyBorder="1" applyAlignment="1">
      <alignment horizontal="center" vertical="top"/>
    </xf>
    <xf numFmtId="167" fontId="13" fillId="0" borderId="10" xfId="4" quotePrefix="1" applyNumberFormat="1" applyFont="1" applyFill="1" applyBorder="1" applyAlignment="1">
      <alignment horizontal="center" vertical="top"/>
    </xf>
    <xf numFmtId="167" fontId="5" fillId="0" borderId="7" xfId="4" applyNumberFormat="1" applyFont="1" applyFill="1" applyBorder="1" applyAlignment="1">
      <alignment horizontal="center" vertical="top"/>
    </xf>
    <xf numFmtId="17" fontId="6" fillId="0" borderId="0" xfId="3" applyNumberFormat="1" applyFont="1" applyFill="1" applyBorder="1" applyAlignment="1">
      <alignment horizontal="center" vertical="top" wrapText="1"/>
    </xf>
    <xf numFmtId="167" fontId="6" fillId="0" borderId="0" xfId="4" applyNumberFormat="1" applyFont="1" applyFill="1" applyBorder="1" applyAlignment="1">
      <alignment horizontal="right" vertical="top" wrapText="1"/>
    </xf>
    <xf numFmtId="17" fontId="6" fillId="0" borderId="0" xfId="2" applyNumberFormat="1" applyFont="1" applyFill="1" applyBorder="1" applyAlignment="1">
      <alignment horizontal="center" vertical="top" wrapText="1"/>
    </xf>
    <xf numFmtId="165" fontId="5" fillId="0" borderId="0" xfId="0" applyNumberFormat="1" applyFont="1" applyFill="1" applyAlignment="1">
      <alignment vertical="center"/>
    </xf>
    <xf numFmtId="167" fontId="5" fillId="5" borderId="8" xfId="4" applyNumberFormat="1" applyFont="1" applyFill="1" applyBorder="1" applyAlignment="1">
      <alignment vertical="top"/>
    </xf>
    <xf numFmtId="0" fontId="5" fillId="5" borderId="14" xfId="0" applyFont="1" applyFill="1" applyBorder="1" applyAlignment="1">
      <alignment vertical="top" wrapText="1"/>
    </xf>
    <xf numFmtId="165" fontId="45" fillId="0" borderId="0" xfId="0" applyNumberFormat="1" applyFont="1" applyFill="1" applyAlignment="1">
      <alignment horizontal="left" vertical="center"/>
    </xf>
    <xf numFmtId="167" fontId="29" fillId="0" borderId="0" xfId="4" applyNumberFormat="1" applyFont="1" applyFill="1" applyBorder="1" applyAlignment="1">
      <alignment vertical="top"/>
    </xf>
    <xf numFmtId="0" fontId="31" fillId="0" borderId="10" xfId="0" applyFont="1" applyFill="1" applyBorder="1" applyAlignment="1">
      <alignment vertical="top"/>
    </xf>
    <xf numFmtId="167" fontId="31" fillId="0" borderId="13" xfId="4" applyNumberFormat="1" applyFont="1" applyFill="1" applyBorder="1" applyAlignment="1">
      <alignment horizontal="right" vertical="top"/>
    </xf>
    <xf numFmtId="49" fontId="31" fillId="0" borderId="3" xfId="0" quotePrefix="1" applyNumberFormat="1" applyFont="1" applyFill="1" applyBorder="1" applyAlignment="1">
      <alignment vertical="top"/>
    </xf>
    <xf numFmtId="0" fontId="34" fillId="0" borderId="3" xfId="0" quotePrefix="1" applyFont="1" applyFill="1" applyBorder="1" applyAlignment="1">
      <alignment vertical="top"/>
    </xf>
    <xf numFmtId="0" fontId="35" fillId="0" borderId="3" xfId="0" quotePrefix="1" applyFont="1" applyFill="1" applyBorder="1" applyAlignment="1">
      <alignment vertical="top"/>
    </xf>
    <xf numFmtId="0" fontId="34" fillId="0" borderId="3" xfId="0" quotePrefix="1" applyFont="1" applyFill="1" applyBorder="1" applyAlignment="1">
      <alignment horizontal="center" vertical="top"/>
    </xf>
    <xf numFmtId="167" fontId="5" fillId="5" borderId="0" xfId="4" applyNumberFormat="1" applyFont="1" applyFill="1" applyBorder="1" applyAlignment="1">
      <alignment horizontal="right" wrapText="1"/>
    </xf>
    <xf numFmtId="0" fontId="34" fillId="4" borderId="2" xfId="0" quotePrefix="1" applyFont="1" applyFill="1" applyBorder="1" applyAlignment="1">
      <alignment horizontal="right" vertical="top" wrapText="1"/>
    </xf>
    <xf numFmtId="0" fontId="34" fillId="4" borderId="5" xfId="0" quotePrefix="1" applyFont="1" applyFill="1" applyBorder="1" applyAlignment="1">
      <alignment horizontal="right" vertical="top" wrapText="1"/>
    </xf>
    <xf numFmtId="0" fontId="34" fillId="0" borderId="3" xfId="0" quotePrefix="1" applyFont="1" applyFill="1" applyBorder="1" applyAlignment="1">
      <alignment horizontal="right" vertical="top" wrapText="1"/>
    </xf>
    <xf numFmtId="0" fontId="34" fillId="0" borderId="9" xfId="0" quotePrefix="1" applyFont="1" applyFill="1" applyBorder="1" applyAlignment="1">
      <alignment horizontal="right" vertical="top" wrapText="1"/>
    </xf>
    <xf numFmtId="0" fontId="31" fillId="4" borderId="5" xfId="0" quotePrefix="1" applyFont="1" applyFill="1" applyBorder="1" applyAlignment="1">
      <alignment horizontal="right" vertical="top" wrapText="1"/>
    </xf>
    <xf numFmtId="0" fontId="34" fillId="4" borderId="2" xfId="0" quotePrefix="1" applyFont="1" applyFill="1" applyBorder="1" applyAlignment="1">
      <alignment vertical="top" wrapText="1"/>
    </xf>
    <xf numFmtId="0" fontId="31" fillId="4" borderId="5" xfId="0" quotePrefix="1" applyFont="1" applyFill="1" applyBorder="1" applyAlignment="1">
      <alignment vertical="top" wrapText="1"/>
    </xf>
    <xf numFmtId="0" fontId="5" fillId="5" borderId="1" xfId="0" applyFont="1" applyFill="1" applyBorder="1" applyAlignment="1">
      <alignment horizontal="center" vertical="top" wrapText="1"/>
    </xf>
    <xf numFmtId="3" fontId="5" fillId="5" borderId="1" xfId="0" applyNumberFormat="1" applyFont="1" applyFill="1" applyBorder="1" applyAlignment="1">
      <alignment horizontal="center" vertical="top" wrapText="1"/>
    </xf>
    <xf numFmtId="167" fontId="5" fillId="5" borderId="1" xfId="4" applyNumberFormat="1" applyFont="1" applyFill="1" applyBorder="1" applyAlignment="1">
      <alignment horizontal="right" vertical="top" wrapText="1"/>
    </xf>
    <xf numFmtId="167" fontId="5" fillId="5" borderId="11" xfId="4" applyNumberFormat="1" applyFont="1" applyFill="1" applyBorder="1" applyAlignment="1">
      <alignment horizontal="right" vertical="top" wrapText="1"/>
    </xf>
    <xf numFmtId="0" fontId="5" fillId="9" borderId="0" xfId="0" applyFont="1" applyFill="1"/>
    <xf numFmtId="43" fontId="31" fillId="4" borderId="12" xfId="4" applyFont="1" applyFill="1" applyBorder="1" applyAlignment="1">
      <alignment vertical="top"/>
    </xf>
    <xf numFmtId="0" fontId="34" fillId="4" borderId="5" xfId="0" quotePrefix="1" applyFont="1" applyFill="1" applyBorder="1" applyAlignment="1">
      <alignment vertical="top"/>
    </xf>
    <xf numFmtId="167" fontId="13" fillId="0" borderId="0" xfId="4" quotePrefix="1" applyNumberFormat="1" applyFont="1" applyFill="1" applyBorder="1" applyAlignment="1">
      <alignment horizontal="center" vertical="top"/>
    </xf>
    <xf numFmtId="0" fontId="5" fillId="5" borderId="8" xfId="0" applyFont="1" applyFill="1" applyBorder="1"/>
    <xf numFmtId="3" fontId="5" fillId="5" borderId="0" xfId="0" applyNumberFormat="1" applyFont="1" applyFill="1" applyBorder="1" applyAlignment="1">
      <alignment horizontal="center"/>
    </xf>
    <xf numFmtId="0" fontId="5" fillId="5" borderId="0" xfId="0" applyFont="1" applyFill="1" applyBorder="1" applyAlignment="1">
      <alignment horizontal="center"/>
    </xf>
    <xf numFmtId="3" fontId="5" fillId="5" borderId="6" xfId="0" applyNumberFormat="1" applyFont="1" applyFill="1" applyBorder="1" applyAlignment="1">
      <alignment horizontal="right" vertical="top" wrapText="1"/>
    </xf>
    <xf numFmtId="0" fontId="5" fillId="5" borderId="8" xfId="0" applyFont="1" applyFill="1" applyBorder="1" applyAlignment="1">
      <alignment horizontal="left" vertical="top" wrapText="1"/>
    </xf>
    <xf numFmtId="0" fontId="5" fillId="5" borderId="6" xfId="0" applyFont="1" applyFill="1" applyBorder="1" applyAlignment="1">
      <alignment horizontal="right" vertical="top" wrapText="1"/>
    </xf>
    <xf numFmtId="0" fontId="5" fillId="5" borderId="14" xfId="0" applyFont="1" applyFill="1" applyBorder="1" applyAlignment="1">
      <alignment horizontal="right" vertical="top" wrapText="1"/>
    </xf>
    <xf numFmtId="17" fontId="5" fillId="5" borderId="0" xfId="3" quotePrefix="1" applyNumberFormat="1" applyFont="1" applyFill="1" applyBorder="1" applyAlignment="1">
      <alignment horizontal="center" vertical="top" wrapText="1"/>
    </xf>
    <xf numFmtId="17" fontId="5" fillId="5" borderId="1" xfId="2" applyNumberFormat="1" applyFont="1" applyFill="1" applyBorder="1" applyAlignment="1">
      <alignment horizontal="center" vertical="top" wrapText="1"/>
    </xf>
    <xf numFmtId="3" fontId="5" fillId="5" borderId="0" xfId="3" applyNumberFormat="1" applyFont="1" applyFill="1" applyBorder="1" applyAlignment="1">
      <alignment horizontal="right" vertical="top" wrapText="1"/>
    </xf>
    <xf numFmtId="3" fontId="5" fillId="5" borderId="6" xfId="3" applyNumberFormat="1" applyFont="1" applyFill="1" applyBorder="1" applyAlignment="1">
      <alignment horizontal="right" vertical="top" wrapText="1"/>
    </xf>
    <xf numFmtId="167" fontId="5" fillId="0" borderId="8" xfId="4" quotePrefix="1" applyNumberFormat="1" applyFont="1" applyFill="1" applyBorder="1" applyAlignment="1">
      <alignment vertical="top"/>
    </xf>
    <xf numFmtId="0" fontId="5" fillId="7" borderId="14" xfId="0" quotePrefix="1" applyFont="1" applyFill="1" applyBorder="1" applyAlignment="1">
      <alignment horizontal="right" vertical="top" wrapText="1"/>
    </xf>
    <xf numFmtId="0" fontId="5" fillId="7" borderId="0" xfId="0" applyFont="1" applyFill="1" applyBorder="1" applyAlignment="1">
      <alignment horizontal="center" vertical="top" wrapText="1"/>
    </xf>
    <xf numFmtId="3" fontId="5" fillId="7" borderId="0" xfId="0" applyNumberFormat="1" applyFont="1" applyFill="1" applyBorder="1" applyAlignment="1">
      <alignment horizontal="center" vertical="top" wrapText="1"/>
    </xf>
    <xf numFmtId="17" fontId="5" fillId="7" borderId="0" xfId="3" applyNumberFormat="1" applyFont="1" applyFill="1" applyBorder="1" applyAlignment="1">
      <alignment horizontal="center" vertical="top" wrapText="1"/>
    </xf>
    <xf numFmtId="3" fontId="5" fillId="7" borderId="6" xfId="0" applyNumberFormat="1" applyFont="1" applyFill="1" applyBorder="1" applyAlignment="1">
      <alignment horizontal="right" vertical="top" wrapText="1"/>
    </xf>
    <xf numFmtId="17" fontId="5" fillId="0" borderId="1" xfId="3" applyNumberFormat="1" applyFont="1" applyFill="1" applyBorder="1" applyAlignment="1">
      <alignment horizontal="center" vertical="top" wrapText="1"/>
    </xf>
    <xf numFmtId="167" fontId="13" fillId="0" borderId="8" xfId="4" quotePrefix="1" applyNumberFormat="1" applyFont="1" applyFill="1" applyBorder="1" applyAlignment="1">
      <alignment horizontal="center" vertical="top"/>
    </xf>
    <xf numFmtId="167" fontId="13" fillId="0" borderId="6" xfId="4" quotePrefix="1" applyNumberFormat="1" applyFont="1" applyFill="1" applyBorder="1" applyAlignment="1">
      <alignment horizontal="center" vertical="top"/>
    </xf>
    <xf numFmtId="167" fontId="5" fillId="5" borderId="7" xfId="4" applyNumberFormat="1" applyFont="1" applyFill="1" applyBorder="1" applyAlignment="1">
      <alignment horizontal="center" vertical="top"/>
    </xf>
    <xf numFmtId="167" fontId="5" fillId="5" borderId="1" xfId="4" applyNumberFormat="1" applyFont="1" applyFill="1" applyBorder="1" applyAlignment="1">
      <alignment horizontal="center" vertical="top"/>
    </xf>
    <xf numFmtId="167" fontId="5" fillId="5" borderId="11" xfId="4" applyNumberFormat="1" applyFont="1" applyFill="1" applyBorder="1" applyAlignment="1">
      <alignment horizontal="center" vertical="top"/>
    </xf>
    <xf numFmtId="167" fontId="5" fillId="0" borderId="0" xfId="4" applyNumberFormat="1" applyFont="1" applyFill="1" applyBorder="1" applyAlignment="1">
      <alignment horizontal="right" vertical="top"/>
    </xf>
    <xf numFmtId="0" fontId="5" fillId="5" borderId="0" xfId="0" applyFont="1" applyFill="1"/>
    <xf numFmtId="167" fontId="5" fillId="0" borderId="15" xfId="4" quotePrefix="1" applyNumberFormat="1" applyFont="1" applyFill="1" applyBorder="1" applyAlignment="1">
      <alignment horizontal="right" vertical="top" wrapText="1"/>
    </xf>
    <xf numFmtId="167" fontId="5" fillId="0" borderId="11" xfId="4" applyNumberFormat="1" applyFont="1" applyFill="1" applyBorder="1" applyAlignment="1">
      <alignment horizontal="right" vertical="top" wrapText="1"/>
    </xf>
    <xf numFmtId="17" fontId="5" fillId="0" borderId="0" xfId="3" quotePrefix="1" applyNumberFormat="1" applyFont="1" applyFill="1" applyBorder="1" applyAlignment="1">
      <alignment horizontal="center" vertical="top" wrapText="1"/>
    </xf>
    <xf numFmtId="0" fontId="5" fillId="0" borderId="0" xfId="0" applyFont="1" applyFill="1" applyBorder="1" applyAlignment="1">
      <alignment horizontal="center"/>
    </xf>
    <xf numFmtId="0" fontId="5" fillId="0" borderId="0" xfId="16" applyFont="1" applyFill="1" applyBorder="1" applyAlignment="1">
      <alignment horizontal="center" vertical="top" wrapText="1"/>
    </xf>
    <xf numFmtId="0" fontId="4" fillId="0" borderId="14" xfId="0" quotePrefix="1" applyFont="1" applyFill="1" applyBorder="1" applyAlignment="1">
      <alignment horizontal="left" vertical="top" wrapText="1"/>
    </xf>
    <xf numFmtId="17" fontId="5" fillId="0" borderId="0" xfId="0" applyNumberFormat="1" applyFont="1" applyFill="1" applyBorder="1" applyAlignment="1">
      <alignment horizontal="center" vertical="top"/>
    </xf>
    <xf numFmtId="0" fontId="5" fillId="0" borderId="8" xfId="0" applyFont="1" applyFill="1" applyBorder="1" applyAlignment="1">
      <alignment horizontal="center" vertical="top"/>
    </xf>
    <xf numFmtId="0" fontId="5" fillId="5" borderId="0" xfId="17" quotePrefix="1" applyFont="1" applyFill="1" applyBorder="1" applyAlignment="1">
      <alignment horizontal="center" vertical="top"/>
    </xf>
    <xf numFmtId="0" fontId="5" fillId="5" borderId="0" xfId="17" applyFont="1" applyFill="1" applyBorder="1" applyAlignment="1">
      <alignment horizontal="center" vertical="top" wrapText="1"/>
    </xf>
    <xf numFmtId="3" fontId="5" fillId="5" borderId="0" xfId="17" applyNumberFormat="1" applyFont="1" applyFill="1" applyBorder="1" applyAlignment="1">
      <alignment horizontal="center" vertical="top" wrapText="1"/>
    </xf>
    <xf numFmtId="0" fontId="5" fillId="5" borderId="8" xfId="17" quotePrefix="1" applyFont="1" applyFill="1" applyBorder="1" applyAlignment="1">
      <alignment horizontal="left" vertical="top" wrapText="1"/>
    </xf>
    <xf numFmtId="0" fontId="4" fillId="5" borderId="8" xfId="0" applyFont="1" applyFill="1" applyBorder="1" applyAlignment="1">
      <alignment horizontal="justify" vertical="top" wrapText="1"/>
    </xf>
    <xf numFmtId="0" fontId="5" fillId="5" borderId="14" xfId="3" applyFont="1" applyFill="1" applyBorder="1" applyAlignment="1">
      <alignment vertical="top" wrapText="1"/>
    </xf>
    <xf numFmtId="0" fontId="5" fillId="5" borderId="8" xfId="0" applyFont="1" applyFill="1" applyBorder="1" applyAlignment="1">
      <alignment vertical="top"/>
    </xf>
    <xf numFmtId="0" fontId="5" fillId="5" borderId="0" xfId="0" applyFont="1" applyFill="1" applyBorder="1" applyAlignment="1">
      <alignment horizontal="center" vertical="top"/>
    </xf>
    <xf numFmtId="3" fontId="5" fillId="5" borderId="0" xfId="0" applyNumberFormat="1" applyFont="1" applyFill="1" applyBorder="1" applyAlignment="1">
      <alignment horizontal="center" vertical="top"/>
    </xf>
    <xf numFmtId="17" fontId="5" fillId="5" borderId="0" xfId="0" applyNumberFormat="1" applyFont="1" applyFill="1" applyBorder="1" applyAlignment="1">
      <alignment horizontal="center" vertical="top"/>
    </xf>
    <xf numFmtId="0" fontId="4" fillId="0" borderId="8" xfId="0" applyFont="1" applyFill="1" applyBorder="1" applyAlignment="1">
      <alignment vertical="top" wrapText="1"/>
    </xf>
    <xf numFmtId="0" fontId="5" fillId="0" borderId="14" xfId="0" quotePrefix="1" applyFont="1" applyFill="1" applyBorder="1" applyAlignment="1">
      <alignment horizontal="left" vertical="top" wrapText="1"/>
    </xf>
    <xf numFmtId="17" fontId="6" fillId="5" borderId="0" xfId="2" applyNumberFormat="1" applyFont="1" applyFill="1" applyBorder="1" applyAlignment="1">
      <alignment horizontal="center" vertical="top" wrapText="1"/>
    </xf>
    <xf numFmtId="167" fontId="6" fillId="5" borderId="0" xfId="4" applyNumberFormat="1" applyFont="1" applyFill="1" applyBorder="1" applyAlignment="1">
      <alignment horizontal="right" vertical="top" wrapText="1"/>
    </xf>
    <xf numFmtId="167" fontId="6" fillId="5" borderId="6" xfId="4" applyNumberFormat="1" applyFont="1" applyFill="1" applyBorder="1" applyAlignment="1">
      <alignment horizontal="right" vertical="top" wrapText="1"/>
    </xf>
    <xf numFmtId="167" fontId="5" fillId="0" borderId="8" xfId="4" applyNumberFormat="1" applyFont="1" applyFill="1" applyBorder="1" applyAlignment="1">
      <alignment horizontal="right" vertical="top"/>
    </xf>
    <xf numFmtId="167" fontId="5" fillId="0" borderId="6" xfId="4" applyNumberFormat="1" applyFont="1" applyFill="1" applyBorder="1" applyAlignment="1">
      <alignment horizontal="right" vertical="top"/>
    </xf>
    <xf numFmtId="0" fontId="5" fillId="0" borderId="0" xfId="37" applyFont="1" applyFill="1" applyBorder="1" applyAlignment="1">
      <alignment horizontal="center" vertical="top" wrapText="1"/>
    </xf>
    <xf numFmtId="3" fontId="5" fillId="0" borderId="0" xfId="37" applyNumberFormat="1" applyFont="1" applyFill="1" applyBorder="1" applyAlignment="1">
      <alignment horizontal="center" vertical="top" wrapText="1"/>
    </xf>
    <xf numFmtId="0" fontId="5" fillId="5" borderId="8" xfId="3" applyFont="1" applyFill="1" applyBorder="1" applyAlignment="1">
      <alignment vertical="top" wrapText="1"/>
    </xf>
    <xf numFmtId="0" fontId="5" fillId="5" borderId="0" xfId="38" applyFont="1" applyFill="1" applyBorder="1" applyAlignment="1">
      <alignment horizontal="center" vertical="top" wrapText="1"/>
    </xf>
    <xf numFmtId="3" fontId="5" fillId="5" borderId="0" xfId="38" applyNumberFormat="1" applyFont="1" applyFill="1" applyBorder="1" applyAlignment="1">
      <alignment horizontal="center" vertical="top" wrapText="1"/>
    </xf>
    <xf numFmtId="0" fontId="4" fillId="5" borderId="8" xfId="0" applyFont="1" applyFill="1" applyBorder="1" applyAlignment="1">
      <alignment vertical="top" wrapText="1"/>
    </xf>
    <xf numFmtId="0" fontId="5" fillId="5" borderId="0" xfId="2" applyFont="1" applyFill="1" applyBorder="1" applyAlignment="1">
      <alignment horizontal="center" vertical="top" wrapText="1"/>
    </xf>
    <xf numFmtId="167" fontId="5" fillId="5" borderId="6" xfId="4" quotePrefix="1" applyNumberFormat="1" applyFont="1" applyFill="1" applyBorder="1" applyAlignment="1">
      <alignment horizontal="right" vertical="top" wrapText="1"/>
    </xf>
    <xf numFmtId="0" fontId="5" fillId="5" borderId="0" xfId="39" applyFont="1" applyFill="1" applyBorder="1" applyAlignment="1">
      <alignment horizontal="center" vertical="top" wrapText="1"/>
    </xf>
    <xf numFmtId="0" fontId="5" fillId="5" borderId="6" xfId="0" applyFont="1" applyFill="1" applyBorder="1"/>
    <xf numFmtId="0" fontId="5" fillId="5" borderId="0" xfId="0" applyFont="1" applyFill="1" applyBorder="1" applyAlignment="1">
      <alignment horizontal="right"/>
    </xf>
    <xf numFmtId="0" fontId="6" fillId="0" borderId="0" xfId="0" applyFont="1" applyFill="1" applyBorder="1" applyAlignment="1">
      <alignment horizontal="right" vertical="top" wrapText="1"/>
    </xf>
    <xf numFmtId="167" fontId="5" fillId="0" borderId="11" xfId="4" applyNumberFormat="1" applyFont="1" applyFill="1" applyBorder="1" applyAlignment="1">
      <alignment vertical="top"/>
    </xf>
    <xf numFmtId="167" fontId="5" fillId="0" borderId="9" xfId="4" applyNumberFormat="1" applyFont="1" applyFill="1" applyBorder="1" applyAlignment="1">
      <alignment horizontal="center" vertical="top"/>
    </xf>
    <xf numFmtId="0" fontId="6" fillId="0" borderId="0" xfId="0" applyFont="1" applyFill="1" applyBorder="1" applyAlignment="1">
      <alignment horizontal="center" vertical="top" wrapText="1"/>
    </xf>
    <xf numFmtId="3" fontId="6" fillId="0" borderId="0" xfId="0" applyNumberFormat="1" applyFont="1" applyFill="1" applyBorder="1" applyAlignment="1">
      <alignment horizontal="center" vertical="top" wrapText="1"/>
    </xf>
    <xf numFmtId="0" fontId="6" fillId="0" borderId="8" xfId="0" applyFont="1" applyFill="1" applyBorder="1" applyAlignment="1">
      <alignment horizontal="left" vertical="top" wrapText="1"/>
    </xf>
    <xf numFmtId="167" fontId="6" fillId="0" borderId="14" xfId="4" applyNumberFormat="1" applyFont="1" applyFill="1" applyBorder="1" applyAlignment="1">
      <alignment horizontal="right" vertical="top" wrapText="1"/>
    </xf>
    <xf numFmtId="0" fontId="5" fillId="5" borderId="6" xfId="0" applyFont="1" applyFill="1" applyBorder="1" applyAlignment="1">
      <alignment horizontal="right" wrapText="1"/>
    </xf>
    <xf numFmtId="0" fontId="5" fillId="0" borderId="1" xfId="0" applyFont="1" applyFill="1" applyBorder="1" applyAlignment="1">
      <alignment horizontal="center"/>
    </xf>
    <xf numFmtId="167" fontId="5" fillId="0" borderId="1" xfId="4" applyNumberFormat="1" applyFont="1" applyFill="1" applyBorder="1" applyAlignment="1">
      <alignment horizontal="right" wrapText="1"/>
    </xf>
    <xf numFmtId="0" fontId="5" fillId="0" borderId="11" xfId="0" applyFont="1" applyFill="1" applyBorder="1" applyAlignment="1">
      <alignment horizontal="right" wrapText="1"/>
    </xf>
    <xf numFmtId="167" fontId="5" fillId="0" borderId="4" xfId="4" applyNumberFormat="1" applyFont="1" applyFill="1" applyBorder="1" applyAlignment="1">
      <alignment vertical="top"/>
    </xf>
    <xf numFmtId="0" fontId="5" fillId="5" borderId="7" xfId="0" applyFont="1" applyFill="1" applyBorder="1" applyAlignment="1">
      <alignment vertical="top" wrapText="1"/>
    </xf>
    <xf numFmtId="167" fontId="5" fillId="5" borderId="15" xfId="4" applyNumberFormat="1" applyFont="1" applyFill="1" applyBorder="1" applyAlignment="1">
      <alignment horizontal="right" vertical="top" wrapText="1"/>
    </xf>
    <xf numFmtId="3" fontId="5" fillId="5" borderId="1" xfId="0" applyNumberFormat="1" applyFont="1" applyFill="1" applyBorder="1" applyAlignment="1">
      <alignment horizontal="right" vertical="top" wrapText="1"/>
    </xf>
    <xf numFmtId="3" fontId="5" fillId="5" borderId="11" xfId="0" quotePrefix="1" applyNumberFormat="1" applyFont="1" applyFill="1" applyBorder="1" applyAlignment="1">
      <alignment horizontal="right" vertical="top" wrapText="1"/>
    </xf>
    <xf numFmtId="3" fontId="5" fillId="5" borderId="0" xfId="0" quotePrefix="1" applyNumberFormat="1" applyFont="1" applyFill="1" applyBorder="1" applyAlignment="1">
      <alignment horizontal="right" vertical="top" wrapText="1"/>
    </xf>
    <xf numFmtId="0" fontId="5" fillId="5" borderId="14" xfId="0" quotePrefix="1" applyFont="1" applyFill="1" applyBorder="1" applyAlignment="1">
      <alignment horizontal="left" vertical="top" wrapText="1"/>
    </xf>
    <xf numFmtId="3" fontId="5" fillId="5" borderId="0" xfId="0" applyNumberFormat="1" applyFont="1" applyFill="1" applyBorder="1" applyAlignment="1">
      <alignment horizontal="right" vertical="top" wrapText="1"/>
    </xf>
    <xf numFmtId="0" fontId="5" fillId="5" borderId="15" xfId="0" applyFont="1" applyFill="1" applyBorder="1"/>
    <xf numFmtId="0" fontId="5" fillId="5" borderId="1" xfId="0" applyFont="1" applyFill="1" applyBorder="1"/>
    <xf numFmtId="0" fontId="5" fillId="5" borderId="1" xfId="3" applyFont="1" applyFill="1" applyBorder="1" applyAlignment="1">
      <alignment horizontal="center" vertical="top" wrapText="1"/>
    </xf>
    <xf numFmtId="17" fontId="5" fillId="5" borderId="1" xfId="3" applyNumberFormat="1" applyFont="1" applyFill="1" applyBorder="1" applyAlignment="1">
      <alignment horizontal="center" vertical="top" wrapText="1"/>
    </xf>
    <xf numFmtId="0" fontId="6" fillId="0" borderId="6" xfId="0" applyFont="1" applyFill="1" applyBorder="1" applyAlignment="1">
      <alignment horizontal="right" vertical="top" wrapText="1"/>
    </xf>
    <xf numFmtId="167" fontId="5" fillId="0" borderId="5" xfId="4" applyNumberFormat="1" applyFont="1" applyFill="1" applyBorder="1" applyAlignment="1">
      <alignment vertical="top"/>
    </xf>
    <xf numFmtId="0" fontId="5" fillId="9" borderId="0" xfId="0" applyFont="1" applyFill="1" applyBorder="1" applyAlignment="1">
      <alignment horizontal="center" vertical="top" wrapText="1"/>
    </xf>
    <xf numFmtId="0" fontId="14" fillId="9" borderId="0" xfId="3" applyFont="1" applyFill="1" applyBorder="1" applyAlignment="1">
      <alignment horizontal="center" vertical="top"/>
    </xf>
    <xf numFmtId="3" fontId="5" fillId="9" borderId="0" xfId="0" applyNumberFormat="1" applyFont="1" applyFill="1" applyBorder="1" applyAlignment="1">
      <alignment horizontal="center" vertical="top" wrapText="1"/>
    </xf>
    <xf numFmtId="17" fontId="5" fillId="9" borderId="0" xfId="3" applyNumberFormat="1" applyFont="1" applyFill="1" applyBorder="1" applyAlignment="1">
      <alignment horizontal="center" vertical="top" wrapText="1"/>
    </xf>
    <xf numFmtId="167" fontId="5" fillId="9" borderId="0" xfId="4" applyNumberFormat="1" applyFont="1" applyFill="1" applyBorder="1" applyAlignment="1">
      <alignment horizontal="right" vertical="top" wrapText="1"/>
    </xf>
    <xf numFmtId="167" fontId="5" fillId="9" borderId="6" xfId="4" applyNumberFormat="1" applyFont="1" applyFill="1" applyBorder="1" applyAlignment="1">
      <alignment horizontal="right" vertical="top" wrapText="1"/>
    </xf>
    <xf numFmtId="167" fontId="5" fillId="9" borderId="8" xfId="4" applyNumberFormat="1" applyFont="1" applyFill="1" applyBorder="1" applyAlignment="1">
      <alignment horizontal="center" vertical="top"/>
    </xf>
    <xf numFmtId="167" fontId="5" fillId="9" borderId="0" xfId="4" applyNumberFormat="1" applyFont="1" applyFill="1" applyBorder="1" applyAlignment="1">
      <alignment horizontal="center" vertical="top"/>
    </xf>
    <xf numFmtId="167" fontId="5" fillId="9" borderId="6" xfId="4" applyNumberFormat="1" applyFont="1" applyFill="1" applyBorder="1" applyAlignment="1">
      <alignment horizontal="center" vertical="top"/>
    </xf>
    <xf numFmtId="167" fontId="5" fillId="7" borderId="14" xfId="4" applyNumberFormat="1" applyFont="1" applyFill="1" applyBorder="1" applyAlignment="1">
      <alignment horizontal="right" vertical="top" wrapText="1"/>
    </xf>
    <xf numFmtId="0" fontId="14" fillId="7" borderId="0" xfId="3" applyFont="1" applyFill="1" applyBorder="1" applyAlignment="1">
      <alignment horizontal="center" vertical="top"/>
    </xf>
    <xf numFmtId="167" fontId="5" fillId="7" borderId="0" xfId="4" applyNumberFormat="1" applyFont="1" applyFill="1" applyBorder="1" applyAlignment="1">
      <alignment horizontal="right" vertical="top" wrapText="1"/>
    </xf>
    <xf numFmtId="167" fontId="5" fillId="7" borderId="6" xfId="4" applyNumberFormat="1" applyFont="1" applyFill="1" applyBorder="1" applyAlignment="1">
      <alignment horizontal="right" vertical="top" wrapText="1"/>
    </xf>
    <xf numFmtId="167" fontId="5" fillId="7" borderId="8" xfId="4" applyNumberFormat="1" applyFont="1" applyFill="1" applyBorder="1" applyAlignment="1">
      <alignment horizontal="center" vertical="top"/>
    </xf>
    <xf numFmtId="167" fontId="5" fillId="7" borderId="0" xfId="4" applyNumberFormat="1" applyFont="1" applyFill="1" applyBorder="1" applyAlignment="1">
      <alignment horizontal="center" vertical="top"/>
    </xf>
    <xf numFmtId="167" fontId="5" fillId="7" borderId="6" xfId="4" applyNumberFormat="1" applyFont="1" applyFill="1" applyBorder="1" applyAlignment="1">
      <alignment horizontal="center" vertical="top"/>
    </xf>
    <xf numFmtId="167" fontId="5" fillId="9" borderId="6" xfId="4" quotePrefix="1" applyNumberFormat="1" applyFont="1" applyFill="1" applyBorder="1" applyAlignment="1">
      <alignment horizontal="right" vertical="top" wrapText="1"/>
    </xf>
    <xf numFmtId="167" fontId="5" fillId="9" borderId="0" xfId="4" quotePrefix="1" applyNumberFormat="1" applyFont="1" applyFill="1" applyBorder="1" applyAlignment="1">
      <alignment horizontal="right" vertical="top" wrapText="1"/>
    </xf>
    <xf numFmtId="167" fontId="5" fillId="5" borderId="1" xfId="4" quotePrefix="1" applyNumberFormat="1" applyFont="1" applyFill="1" applyBorder="1" applyAlignment="1">
      <alignment horizontal="right" vertical="top" wrapText="1"/>
    </xf>
    <xf numFmtId="167" fontId="5" fillId="9" borderId="15" xfId="4" applyNumberFormat="1" applyFont="1" applyFill="1" applyBorder="1" applyAlignment="1">
      <alignment horizontal="right" vertical="top" wrapText="1"/>
    </xf>
    <xf numFmtId="0" fontId="5" fillId="9" borderId="1" xfId="0" applyFont="1" applyFill="1" applyBorder="1" applyAlignment="1">
      <alignment horizontal="center" vertical="top" wrapText="1"/>
    </xf>
    <xf numFmtId="3" fontId="5" fillId="9" borderId="1" xfId="0" applyNumberFormat="1" applyFont="1" applyFill="1" applyBorder="1" applyAlignment="1">
      <alignment horizontal="center" vertical="top" wrapText="1"/>
    </xf>
    <xf numFmtId="167" fontId="5" fillId="9" borderId="11" xfId="4" applyNumberFormat="1" applyFont="1" applyFill="1" applyBorder="1" applyAlignment="1">
      <alignment horizontal="right" vertical="top" wrapText="1"/>
    </xf>
    <xf numFmtId="0" fontId="5" fillId="0" borderId="7" xfId="0" quotePrefix="1" applyFont="1" applyFill="1" applyBorder="1" applyAlignment="1">
      <alignment horizontal="left" vertical="top" wrapText="1"/>
    </xf>
    <xf numFmtId="0" fontId="5" fillId="9" borderId="1" xfId="3" applyFont="1" applyFill="1" applyBorder="1" applyAlignment="1">
      <alignment horizontal="center" vertical="top" wrapText="1"/>
    </xf>
    <xf numFmtId="17" fontId="5" fillId="9" borderId="1" xfId="3" applyNumberFormat="1" applyFont="1" applyFill="1" applyBorder="1" applyAlignment="1">
      <alignment horizontal="center" vertical="top" wrapText="1"/>
    </xf>
    <xf numFmtId="167" fontId="5" fillId="9" borderId="1" xfId="4" applyNumberFormat="1" applyFont="1" applyFill="1" applyBorder="1" applyAlignment="1">
      <alignment horizontal="right" vertical="top" wrapText="1"/>
    </xf>
    <xf numFmtId="0" fontId="5" fillId="0" borderId="8" xfId="9" quotePrefix="1" applyFont="1" applyFill="1" applyBorder="1" applyAlignment="1">
      <alignment horizontal="left" vertical="top" wrapText="1"/>
    </xf>
    <xf numFmtId="0" fontId="5" fillId="9" borderId="14" xfId="0" quotePrefix="1" applyFont="1" applyFill="1" applyBorder="1" applyAlignment="1">
      <alignment horizontal="left" vertical="top" wrapText="1"/>
    </xf>
    <xf numFmtId="0" fontId="4" fillId="0" borderId="8" xfId="0" quotePrefix="1" applyFont="1" applyFill="1" applyBorder="1" applyAlignment="1">
      <alignment horizontal="left" vertical="top" wrapText="1"/>
    </xf>
    <xf numFmtId="0" fontId="4" fillId="0" borderId="8" xfId="37" applyFont="1" applyFill="1" applyBorder="1" applyAlignment="1">
      <alignment vertical="top" wrapText="1"/>
    </xf>
    <xf numFmtId="0" fontId="5" fillId="5" borderId="8" xfId="38" quotePrefix="1" applyFont="1" applyFill="1" applyBorder="1" applyAlignment="1">
      <alignment horizontal="left" vertical="top" wrapText="1"/>
    </xf>
    <xf numFmtId="0" fontId="5" fillId="9" borderId="14" xfId="0" applyFont="1" applyFill="1" applyBorder="1" applyAlignment="1">
      <alignment vertical="top" wrapText="1"/>
    </xf>
    <xf numFmtId="0" fontId="5" fillId="5" borderId="8" xfId="3" quotePrefix="1" applyFont="1" applyFill="1" applyBorder="1" applyAlignment="1">
      <alignment horizontal="left" vertical="top" wrapText="1"/>
    </xf>
    <xf numFmtId="0" fontId="5" fillId="9" borderId="7" xfId="3" applyFont="1" applyFill="1" applyBorder="1" applyAlignment="1">
      <alignment vertical="top" wrapText="1"/>
    </xf>
    <xf numFmtId="0" fontId="5" fillId="7" borderId="8" xfId="0" quotePrefix="1" applyFont="1" applyFill="1" applyBorder="1" applyAlignment="1">
      <alignment horizontal="left" vertical="top" wrapText="1"/>
    </xf>
    <xf numFmtId="3" fontId="5" fillId="7" borderId="0" xfId="0" applyNumberFormat="1" applyFont="1" applyFill="1" applyBorder="1" applyAlignment="1">
      <alignment horizontal="right" vertical="top" wrapText="1"/>
    </xf>
    <xf numFmtId="0" fontId="5" fillId="0" borderId="14" xfId="3" applyFont="1" applyFill="1" applyBorder="1" applyAlignment="1">
      <alignment vertical="top" wrapText="1"/>
    </xf>
    <xf numFmtId="0" fontId="6" fillId="10" borderId="8" xfId="0" applyFont="1" applyFill="1" applyBorder="1" applyAlignment="1">
      <alignment vertical="top" wrapText="1"/>
    </xf>
    <xf numFmtId="0" fontId="5" fillId="7" borderId="8" xfId="0" applyFont="1" applyFill="1" applyBorder="1" applyAlignment="1">
      <alignment horizontal="justify" vertical="top" wrapText="1"/>
    </xf>
    <xf numFmtId="0" fontId="5" fillId="7" borderId="14" xfId="0" applyFont="1" applyFill="1" applyBorder="1" applyAlignment="1">
      <alignment horizontal="justify" vertical="top" wrapText="1"/>
    </xf>
    <xf numFmtId="167" fontId="5" fillId="7" borderId="6" xfId="4" quotePrefix="1" applyNumberFormat="1" applyFont="1" applyFill="1" applyBorder="1" applyAlignment="1">
      <alignment horizontal="right" vertical="top" wrapText="1"/>
    </xf>
    <xf numFmtId="0" fontId="6" fillId="5" borderId="0" xfId="0" applyFont="1" applyFill="1" applyBorder="1" applyAlignment="1">
      <alignment horizontal="center" vertical="top" wrapText="1"/>
    </xf>
    <xf numFmtId="0" fontId="6" fillId="10" borderId="8" xfId="0" quotePrefix="1" applyFont="1" applyFill="1" applyBorder="1" applyAlignment="1">
      <alignment horizontal="left" vertical="top" wrapText="1"/>
    </xf>
    <xf numFmtId="17" fontId="5" fillId="0" borderId="1" xfId="2" applyNumberFormat="1" applyFont="1" applyFill="1" applyBorder="1" applyAlignment="1">
      <alignment horizontal="center" vertical="top" wrapText="1"/>
    </xf>
    <xf numFmtId="167" fontId="5" fillId="0" borderId="0" xfId="4" quotePrefix="1" applyNumberFormat="1" applyFont="1" applyFill="1" applyBorder="1" applyAlignment="1">
      <alignment vertical="top"/>
    </xf>
    <xf numFmtId="0" fontId="6" fillId="10" borderId="8" xfId="3" applyFont="1" applyFill="1" applyBorder="1" applyAlignment="1">
      <alignment vertical="top" wrapText="1"/>
    </xf>
    <xf numFmtId="0" fontId="27" fillId="3" borderId="8" xfId="0" applyFont="1" applyFill="1" applyBorder="1" applyAlignment="1">
      <alignment horizontal="center" vertical="top"/>
    </xf>
    <xf numFmtId="0" fontId="27" fillId="3" borderId="0" xfId="0" applyFont="1" applyFill="1" applyBorder="1" applyAlignment="1">
      <alignment horizontal="center" vertical="top"/>
    </xf>
    <xf numFmtId="0" fontId="6" fillId="0" borderId="0" xfId="0" applyFont="1" applyFill="1" applyBorder="1" applyAlignment="1">
      <alignment vertical="center"/>
    </xf>
    <xf numFmtId="0" fontId="5" fillId="0" borderId="0" xfId="0" applyFont="1" applyFill="1" applyBorder="1" applyAlignment="1">
      <alignment horizontal="left" vertical="top" wrapText="1"/>
    </xf>
    <xf numFmtId="167" fontId="5" fillId="5" borderId="0" xfId="4" applyNumberFormat="1" applyFont="1" applyFill="1" applyBorder="1"/>
    <xf numFmtId="167" fontId="5" fillId="0" borderId="0" xfId="4" applyNumberFormat="1" applyFont="1" applyFill="1"/>
    <xf numFmtId="167" fontId="5" fillId="5" borderId="0" xfId="4" applyNumberFormat="1" applyFont="1" applyFill="1"/>
    <xf numFmtId="167" fontId="5" fillId="7" borderId="0" xfId="4" applyNumberFormat="1" applyFont="1" applyFill="1"/>
    <xf numFmtId="167" fontId="5" fillId="7" borderId="0" xfId="4" applyNumberFormat="1" applyFont="1" applyFill="1" applyBorder="1"/>
    <xf numFmtId="167" fontId="6" fillId="0" borderId="0" xfId="4" applyNumberFormat="1" applyFont="1" applyFill="1" applyBorder="1"/>
    <xf numFmtId="0" fontId="6" fillId="11" borderId="14" xfId="0" applyFont="1" applyFill="1" applyBorder="1" applyAlignment="1">
      <alignment vertical="top" wrapText="1"/>
    </xf>
    <xf numFmtId="167" fontId="6" fillId="9" borderId="6" xfId="4" applyNumberFormat="1" applyFont="1" applyFill="1" applyBorder="1" applyAlignment="1">
      <alignment horizontal="center" vertical="top"/>
    </xf>
    <xf numFmtId="0" fontId="6" fillId="12" borderId="14" xfId="3" applyFont="1" applyFill="1" applyBorder="1" applyAlignment="1">
      <alignment vertical="top" wrapText="1"/>
    </xf>
    <xf numFmtId="167" fontId="6" fillId="5" borderId="0" xfId="4" applyNumberFormat="1" applyFont="1" applyFill="1" applyBorder="1" applyAlignment="1">
      <alignment horizontal="center" vertical="top"/>
    </xf>
    <xf numFmtId="167" fontId="6" fillId="5" borderId="6" xfId="4" applyNumberFormat="1" applyFont="1" applyFill="1" applyBorder="1" applyAlignment="1">
      <alignment horizontal="center" vertical="top"/>
    </xf>
    <xf numFmtId="0" fontId="6" fillId="0" borderId="8" xfId="0" quotePrefix="1" applyFont="1" applyFill="1" applyBorder="1" applyAlignment="1">
      <alignment horizontal="left" vertical="top" wrapText="1"/>
    </xf>
    <xf numFmtId="0" fontId="6" fillId="12" borderId="8" xfId="0" quotePrefix="1" applyFont="1" applyFill="1" applyBorder="1" applyAlignment="1">
      <alignment horizontal="left" vertical="top" wrapText="1"/>
    </xf>
    <xf numFmtId="0" fontId="6" fillId="5" borderId="8" xfId="0" quotePrefix="1" applyFont="1" applyFill="1" applyBorder="1" applyAlignment="1">
      <alignment horizontal="left" vertical="top" wrapText="1"/>
    </xf>
    <xf numFmtId="0" fontId="6" fillId="12" borderId="8" xfId="0" applyFont="1" applyFill="1" applyBorder="1" applyAlignment="1">
      <alignment vertical="top" wrapText="1"/>
    </xf>
    <xf numFmtId="0" fontId="6" fillId="5" borderId="14" xfId="0" applyFont="1" applyFill="1" applyBorder="1" applyAlignment="1">
      <alignment vertical="top" wrapText="1"/>
    </xf>
    <xf numFmtId="167" fontId="5" fillId="5" borderId="7" xfId="4" quotePrefix="1" applyNumberFormat="1" applyFont="1" applyFill="1" applyBorder="1" applyAlignment="1">
      <alignment vertical="top"/>
    </xf>
    <xf numFmtId="167" fontId="5" fillId="5" borderId="1" xfId="4" quotePrefix="1" applyNumberFormat="1" applyFont="1" applyFill="1" applyBorder="1" applyAlignment="1">
      <alignment vertical="top"/>
    </xf>
    <xf numFmtId="167" fontId="5" fillId="5" borderId="11" xfId="4" applyNumberFormat="1" applyFont="1" applyFill="1" applyBorder="1"/>
    <xf numFmtId="0" fontId="6" fillId="5" borderId="7" xfId="3" applyFont="1" applyFill="1" applyBorder="1" applyAlignment="1">
      <alignment vertical="top" wrapText="1"/>
    </xf>
    <xf numFmtId="0" fontId="5" fillId="5" borderId="1" xfId="3" applyFont="1" applyFill="1" applyBorder="1" applyAlignment="1">
      <alignment horizontal="center" vertical="top"/>
    </xf>
    <xf numFmtId="1" fontId="5" fillId="5" borderId="1" xfId="3" applyNumberFormat="1" applyFont="1" applyFill="1" applyBorder="1" applyAlignment="1">
      <alignment horizontal="center" vertical="top"/>
    </xf>
    <xf numFmtId="3" fontId="5" fillId="5" borderId="1" xfId="3" applyNumberFormat="1" applyFont="1" applyFill="1" applyBorder="1" applyAlignment="1">
      <alignment horizontal="center" vertical="top"/>
    </xf>
    <xf numFmtId="17" fontId="6" fillId="5" borderId="1" xfId="3" applyNumberFormat="1" applyFont="1" applyFill="1" applyBorder="1" applyAlignment="1">
      <alignment horizontal="center" vertical="top" wrapText="1"/>
    </xf>
    <xf numFmtId="0" fontId="27" fillId="0" borderId="8" xfId="0" applyFont="1" applyFill="1" applyBorder="1" applyAlignment="1"/>
    <xf numFmtId="0" fontId="27" fillId="0" borderId="14"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0" xfId="0" applyFont="1" applyFill="1" applyBorder="1" applyAlignment="1">
      <alignment horizontal="center" vertical="top"/>
    </xf>
    <xf numFmtId="0" fontId="29" fillId="0" borderId="6" xfId="0" applyFont="1" applyFill="1" applyBorder="1" applyAlignment="1">
      <alignment horizontal="center" vertical="top" wrapText="1"/>
    </xf>
    <xf numFmtId="167" fontId="27" fillId="0" borderId="8" xfId="4" applyNumberFormat="1" applyFont="1" applyFill="1" applyBorder="1" applyAlignment="1">
      <alignment horizontal="center" vertical="top" wrapText="1"/>
    </xf>
    <xf numFmtId="167" fontId="27" fillId="0" borderId="0" xfId="4" applyNumberFormat="1" applyFont="1" applyFill="1" applyBorder="1" applyAlignment="1">
      <alignment horizontal="center" vertical="top" wrapText="1"/>
    </xf>
    <xf numFmtId="0" fontId="27" fillId="0" borderId="6" xfId="0" applyFont="1" applyFill="1" applyBorder="1" applyAlignment="1">
      <alignment horizontal="center" vertical="top" wrapText="1"/>
    </xf>
    <xf numFmtId="0" fontId="5" fillId="0" borderId="1" xfId="0" applyFont="1" applyFill="1" applyBorder="1" applyAlignment="1">
      <alignment horizontal="right"/>
    </xf>
    <xf numFmtId="167" fontId="5" fillId="0" borderId="0" xfId="4" applyNumberFormat="1" applyFont="1" applyFill="1" applyBorder="1" applyAlignment="1">
      <alignment vertical="top"/>
    </xf>
    <xf numFmtId="167" fontId="5" fillId="0" borderId="0" xfId="4" applyNumberFormat="1" applyFont="1" applyFill="1" applyBorder="1" applyAlignment="1">
      <alignment horizontal="right" vertical="top" wrapText="1"/>
    </xf>
    <xf numFmtId="164" fontId="5" fillId="0" borderId="0" xfId="3" applyNumberFormat="1" applyFont="1" applyFill="1" applyBorder="1" applyAlignment="1">
      <alignment horizontal="right" vertical="top" wrapText="1"/>
    </xf>
    <xf numFmtId="167" fontId="5" fillId="0" borderId="14" xfId="4" quotePrefix="1" applyNumberFormat="1" applyFont="1" applyFill="1" applyBorder="1" applyAlignment="1">
      <alignment horizontal="right" vertical="top" wrapText="1"/>
    </xf>
    <xf numFmtId="167" fontId="5" fillId="5" borderId="1" xfId="4" applyNumberFormat="1" applyFont="1" applyFill="1" applyBorder="1" applyAlignment="1">
      <alignment horizontal="right" vertical="top" wrapText="1"/>
    </xf>
    <xf numFmtId="167" fontId="5" fillId="5" borderId="11" xfId="4" applyNumberFormat="1" applyFont="1" applyFill="1" applyBorder="1" applyAlignment="1">
      <alignment horizontal="right" vertical="top" wrapText="1"/>
    </xf>
    <xf numFmtId="167" fontId="5" fillId="0" borderId="0" xfId="4" applyNumberFormat="1" applyFont="1" applyFill="1" applyBorder="1" applyAlignment="1">
      <alignment horizontal="right" vertical="top"/>
    </xf>
    <xf numFmtId="167" fontId="5" fillId="0" borderId="15" xfId="4" quotePrefix="1" applyNumberFormat="1" applyFont="1" applyFill="1" applyBorder="1" applyAlignment="1">
      <alignment horizontal="right" vertical="top" wrapText="1"/>
    </xf>
    <xf numFmtId="167" fontId="5" fillId="5" borderId="15" xfId="4" applyNumberFormat="1" applyFont="1" applyFill="1" applyBorder="1" applyAlignment="1">
      <alignment horizontal="right" vertical="top" wrapText="1"/>
    </xf>
    <xf numFmtId="0" fontId="6" fillId="0" borderId="0" xfId="0" applyFont="1" applyFill="1" applyBorder="1" applyAlignment="1">
      <alignment vertical="center"/>
    </xf>
    <xf numFmtId="0" fontId="31" fillId="4" borderId="10" xfId="0" applyFont="1" applyFill="1" applyBorder="1" applyAlignment="1">
      <alignment vertical="top"/>
    </xf>
    <xf numFmtId="49" fontId="31" fillId="4" borderId="3" xfId="0" quotePrefix="1" applyNumberFormat="1" applyFont="1" applyFill="1" applyBorder="1" applyAlignment="1">
      <alignment vertical="top"/>
    </xf>
    <xf numFmtId="0" fontId="34" fillId="4" borderId="3" xfId="0" quotePrefix="1" applyFont="1" applyFill="1" applyBorder="1" applyAlignment="1">
      <alignment vertical="top"/>
    </xf>
    <xf numFmtId="0" fontId="35" fillId="4" borderId="3" xfId="0" quotePrefix="1" applyFont="1" applyFill="1" applyBorder="1" applyAlignment="1">
      <alignment vertical="top"/>
    </xf>
    <xf numFmtId="0" fontId="34" fillId="4" borderId="3" xfId="0" quotePrefix="1" applyFont="1" applyFill="1" applyBorder="1" applyAlignment="1">
      <alignment horizontal="center" vertical="top"/>
    </xf>
    <xf numFmtId="0" fontId="34" fillId="4" borderId="3" xfId="0" quotePrefix="1" applyFont="1" applyFill="1" applyBorder="1" applyAlignment="1">
      <alignment horizontal="right" vertical="top"/>
    </xf>
    <xf numFmtId="0" fontId="34" fillId="4" borderId="9" xfId="0" quotePrefix="1" applyFont="1" applyFill="1" applyBorder="1" applyAlignment="1">
      <alignment horizontal="right" vertical="top"/>
    </xf>
    <xf numFmtId="0" fontId="34" fillId="4" borderId="10" xfId="0" quotePrefix="1" applyFont="1" applyFill="1" applyBorder="1" applyAlignment="1">
      <alignment vertical="top"/>
    </xf>
    <xf numFmtId="167" fontId="31" fillId="4" borderId="3" xfId="4" quotePrefix="1" applyNumberFormat="1" applyFont="1" applyFill="1" applyBorder="1" applyAlignment="1">
      <alignment horizontal="center" vertical="top"/>
    </xf>
    <xf numFmtId="167" fontId="31" fillId="4" borderId="9" xfId="4" quotePrefix="1" applyNumberFormat="1" applyFont="1" applyFill="1" applyBorder="1" applyAlignment="1">
      <alignment horizontal="center" vertical="top"/>
    </xf>
    <xf numFmtId="0" fontId="25" fillId="4" borderId="10" xfId="0" quotePrefix="1" applyFont="1" applyFill="1" applyBorder="1" applyAlignment="1">
      <alignment vertical="top"/>
    </xf>
    <xf numFmtId="49" fontId="31" fillId="0" borderId="0" xfId="0" quotePrefix="1" applyNumberFormat="1" applyFont="1" applyFill="1" applyBorder="1" applyAlignment="1">
      <alignment vertical="top"/>
    </xf>
    <xf numFmtId="0" fontId="35" fillId="0" borderId="0" xfId="0" quotePrefix="1" applyFont="1" applyFill="1" applyBorder="1" applyAlignment="1">
      <alignment vertical="top"/>
    </xf>
    <xf numFmtId="0" fontId="34" fillId="0" borderId="0" xfId="0" quotePrefix="1" applyFont="1" applyFill="1" applyBorder="1" applyAlignment="1">
      <alignment horizontal="center" vertical="top"/>
    </xf>
    <xf numFmtId="0" fontId="34" fillId="0" borderId="0" xfId="0" quotePrefix="1" applyFont="1" applyFill="1" applyBorder="1" applyAlignment="1">
      <alignment horizontal="right" vertical="top"/>
    </xf>
    <xf numFmtId="167" fontId="6" fillId="0" borderId="0" xfId="4" quotePrefix="1" applyNumberFormat="1" applyFont="1" applyFill="1" applyBorder="1" applyAlignment="1">
      <alignment horizontal="right" vertical="top" wrapText="1"/>
    </xf>
    <xf numFmtId="0" fontId="6" fillId="7" borderId="7" xfId="0" applyFont="1" applyFill="1" applyBorder="1" applyAlignment="1">
      <alignment vertical="top" wrapText="1"/>
    </xf>
    <xf numFmtId="167" fontId="5" fillId="7" borderId="15" xfId="4" applyNumberFormat="1" applyFont="1" applyFill="1" applyBorder="1" applyAlignment="1">
      <alignment horizontal="right" vertical="top" wrapText="1"/>
    </xf>
    <xf numFmtId="0" fontId="5" fillId="7" borderId="1" xfId="0" applyFont="1" applyFill="1" applyBorder="1" applyAlignment="1">
      <alignment horizontal="center" vertical="top" wrapText="1"/>
    </xf>
    <xf numFmtId="0" fontId="14" fillId="7" borderId="1" xfId="2" applyFont="1" applyFill="1" applyBorder="1" applyAlignment="1">
      <alignment horizontal="center" vertical="top"/>
    </xf>
    <xf numFmtId="3" fontId="5" fillId="7" borderId="1" xfId="0" applyNumberFormat="1" applyFont="1" applyFill="1" applyBorder="1" applyAlignment="1">
      <alignment horizontal="center" vertical="top" wrapText="1"/>
    </xf>
    <xf numFmtId="17" fontId="5" fillId="7" borderId="1" xfId="2" applyNumberFormat="1" applyFont="1" applyFill="1" applyBorder="1" applyAlignment="1">
      <alignment horizontal="center" vertical="top" wrapText="1"/>
    </xf>
    <xf numFmtId="17" fontId="6" fillId="7" borderId="1" xfId="2" applyNumberFormat="1" applyFont="1" applyFill="1" applyBorder="1" applyAlignment="1">
      <alignment horizontal="center" vertical="top" wrapText="1"/>
    </xf>
    <xf numFmtId="167" fontId="5" fillId="7" borderId="1" xfId="4" applyNumberFormat="1" applyFont="1" applyFill="1" applyBorder="1" applyAlignment="1">
      <alignment horizontal="right" vertical="top" wrapText="1"/>
    </xf>
    <xf numFmtId="167" fontId="5" fillId="7" borderId="11" xfId="4" applyNumberFormat="1" applyFont="1" applyFill="1" applyBorder="1" applyAlignment="1">
      <alignment horizontal="right" vertical="top" wrapText="1"/>
    </xf>
    <xf numFmtId="167" fontId="5" fillId="7" borderId="7" xfId="4" applyNumberFormat="1" applyFont="1" applyFill="1" applyBorder="1" applyAlignment="1">
      <alignment horizontal="center" vertical="top"/>
    </xf>
    <xf numFmtId="167" fontId="5" fillId="7" borderId="1" xfId="4" applyNumberFormat="1" applyFont="1" applyFill="1" applyBorder="1" applyAlignment="1">
      <alignment horizontal="center" vertical="top"/>
    </xf>
    <xf numFmtId="167" fontId="5" fillId="7" borderId="11" xfId="4" applyNumberFormat="1" applyFont="1" applyFill="1" applyBorder="1" applyAlignment="1">
      <alignment horizontal="center" vertical="top"/>
    </xf>
    <xf numFmtId="167" fontId="6" fillId="7" borderId="7" xfId="4" applyNumberFormat="1" applyFont="1" applyFill="1" applyBorder="1" applyAlignment="1">
      <alignment horizontal="center" vertical="top"/>
    </xf>
    <xf numFmtId="167" fontId="6" fillId="7" borderId="1" xfId="4" applyNumberFormat="1" applyFont="1" applyFill="1" applyBorder="1" applyAlignment="1">
      <alignment horizontal="center" vertical="top"/>
    </xf>
    <xf numFmtId="0" fontId="31" fillId="0" borderId="8" xfId="0" applyFont="1" applyFill="1" applyBorder="1" applyAlignment="1">
      <alignment vertical="top"/>
    </xf>
    <xf numFmtId="0" fontId="34" fillId="0" borderId="6" xfId="0" quotePrefix="1" applyFont="1" applyFill="1" applyBorder="1" applyAlignment="1">
      <alignment horizontal="right" vertical="top"/>
    </xf>
    <xf numFmtId="0" fontId="34" fillId="0" borderId="8" xfId="0" quotePrefix="1" applyFont="1" applyFill="1" applyBorder="1" applyAlignment="1">
      <alignment vertical="top"/>
    </xf>
    <xf numFmtId="167" fontId="31" fillId="0" borderId="6" xfId="4" quotePrefix="1" applyNumberFormat="1" applyFont="1" applyFill="1" applyBorder="1" applyAlignment="1">
      <alignment horizontal="center" vertical="top"/>
    </xf>
    <xf numFmtId="0" fontId="25" fillId="0" borderId="8" xfId="0" quotePrefix="1" applyFont="1" applyFill="1" applyBorder="1" applyAlignment="1">
      <alignment vertical="top"/>
    </xf>
    <xf numFmtId="17" fontId="6" fillId="7" borderId="0" xfId="3" applyNumberFormat="1" applyFont="1" applyFill="1" applyBorder="1" applyAlignment="1">
      <alignment horizontal="center" vertical="top" wrapText="1"/>
    </xf>
    <xf numFmtId="0" fontId="31" fillId="4" borderId="13" xfId="0" applyFont="1" applyFill="1" applyBorder="1" applyAlignment="1">
      <alignment horizontal="right" vertical="top"/>
    </xf>
    <xf numFmtId="0" fontId="31" fillId="0" borderId="14" xfId="0" applyFont="1" applyFill="1" applyBorder="1" applyAlignment="1">
      <alignment horizontal="right" vertical="top"/>
    </xf>
    <xf numFmtId="0" fontId="6" fillId="0" borderId="7" xfId="0" applyFont="1" applyFill="1" applyBorder="1" applyAlignment="1">
      <alignment vertical="top" wrapText="1"/>
    </xf>
    <xf numFmtId="167" fontId="6" fillId="0" borderId="1" xfId="4" applyNumberFormat="1" applyFont="1" applyFill="1" applyBorder="1" applyAlignment="1">
      <alignment horizontal="center" vertical="top"/>
    </xf>
    <xf numFmtId="0" fontId="6" fillId="7" borderId="8" xfId="0" quotePrefix="1" applyFont="1" applyFill="1" applyBorder="1" applyAlignment="1">
      <alignment horizontal="left" vertical="top" wrapText="1"/>
    </xf>
    <xf numFmtId="0" fontId="6" fillId="7" borderId="0" xfId="0" applyFont="1" applyFill="1" applyBorder="1" applyAlignment="1">
      <alignment horizontal="center" vertical="top" wrapText="1"/>
    </xf>
    <xf numFmtId="167" fontId="6" fillId="7" borderId="0" xfId="4" quotePrefix="1" applyNumberFormat="1" applyFont="1" applyFill="1" applyBorder="1" applyAlignment="1">
      <alignment horizontal="right" vertical="top" wrapText="1"/>
    </xf>
    <xf numFmtId="167" fontId="6" fillId="7" borderId="14" xfId="4" quotePrefix="1" applyNumberFormat="1" applyFont="1" applyFill="1" applyBorder="1" applyAlignment="1">
      <alignment horizontal="right" vertical="top" wrapText="1"/>
    </xf>
    <xf numFmtId="0" fontId="6" fillId="0" borderId="8" xfId="0" applyFont="1" applyFill="1" applyBorder="1" applyAlignment="1">
      <alignment vertical="top"/>
    </xf>
    <xf numFmtId="167" fontId="6" fillId="0" borderId="6" xfId="4" applyNumberFormat="1" applyFont="1" applyFill="1" applyBorder="1" applyAlignment="1">
      <alignment horizontal="right" vertical="top" wrapText="1"/>
    </xf>
    <xf numFmtId="0" fontId="6" fillId="0" borderId="0" xfId="0" applyFont="1" applyFill="1" applyBorder="1" applyAlignment="1">
      <alignment horizontal="center" vertical="top"/>
    </xf>
    <xf numFmtId="3" fontId="6" fillId="0" borderId="0" xfId="0" applyNumberFormat="1" applyFont="1" applyFill="1" applyBorder="1" applyAlignment="1">
      <alignment horizontal="center" vertical="top"/>
    </xf>
    <xf numFmtId="0" fontId="5" fillId="0" borderId="4" xfId="0" applyFont="1" applyFill="1" applyBorder="1" applyAlignment="1">
      <alignment vertical="top"/>
    </xf>
    <xf numFmtId="0" fontId="6" fillId="0" borderId="7" xfId="0" applyFont="1" applyFill="1" applyBorder="1" applyAlignment="1">
      <alignment vertical="top"/>
    </xf>
    <xf numFmtId="0" fontId="14" fillId="0" borderId="1" xfId="3" applyFont="1" applyFill="1" applyBorder="1" applyAlignment="1">
      <alignment horizontal="center" vertical="top"/>
    </xf>
    <xf numFmtId="0" fontId="6" fillId="0" borderId="1" xfId="0" applyFont="1" applyFill="1" applyBorder="1" applyAlignment="1">
      <alignment horizontal="center" vertical="top" wrapText="1"/>
    </xf>
    <xf numFmtId="17" fontId="6" fillId="0" borderId="1" xfId="3" applyNumberFormat="1" applyFont="1" applyFill="1" applyBorder="1" applyAlignment="1">
      <alignment horizontal="center" vertical="top" wrapText="1"/>
    </xf>
    <xf numFmtId="167" fontId="6" fillId="0" borderId="1" xfId="4" quotePrefix="1" applyNumberFormat="1" applyFont="1" applyFill="1" applyBorder="1" applyAlignment="1">
      <alignment horizontal="right" vertical="top" wrapText="1"/>
    </xf>
    <xf numFmtId="167" fontId="6" fillId="0" borderId="11" xfId="4" applyNumberFormat="1" applyFont="1" applyFill="1" applyBorder="1" applyAlignment="1">
      <alignment horizontal="right" vertical="top" wrapText="1"/>
    </xf>
    <xf numFmtId="0" fontId="5" fillId="0" borderId="15" xfId="0" applyFont="1" applyFill="1" applyBorder="1" applyAlignment="1">
      <alignment horizontal="right" vertical="top" wrapText="1"/>
    </xf>
    <xf numFmtId="0" fontId="5" fillId="7" borderId="8" xfId="0" applyFont="1" applyFill="1" applyBorder="1" applyAlignment="1">
      <alignment vertical="top" wrapText="1"/>
    </xf>
    <xf numFmtId="167" fontId="5" fillId="7" borderId="0" xfId="4" applyNumberFormat="1" applyFont="1" applyFill="1" applyBorder="1" applyAlignment="1">
      <alignment horizontal="right" vertical="top"/>
    </xf>
    <xf numFmtId="0" fontId="27" fillId="3" borderId="10" xfId="0" applyFont="1" applyFill="1" applyBorder="1" applyAlignment="1">
      <alignment horizontal="center" vertical="top"/>
    </xf>
    <xf numFmtId="0" fontId="27" fillId="3" borderId="3" xfId="0" applyFont="1" applyFill="1" applyBorder="1" applyAlignment="1">
      <alignment horizontal="center" vertical="top"/>
    </xf>
    <xf numFmtId="0" fontId="27" fillId="3" borderId="9" xfId="0" applyFont="1" applyFill="1" applyBorder="1" applyAlignment="1">
      <alignment horizontal="center" vertical="top"/>
    </xf>
    <xf numFmtId="0" fontId="27" fillId="3" borderId="8" xfId="0" applyFont="1" applyFill="1" applyBorder="1" applyAlignment="1">
      <alignment horizontal="center" vertical="top"/>
    </xf>
    <xf numFmtId="0" fontId="27" fillId="3" borderId="0" xfId="0" applyFont="1" applyFill="1" applyBorder="1" applyAlignment="1">
      <alignment horizontal="center" vertical="top"/>
    </xf>
    <xf numFmtId="0" fontId="27" fillId="3" borderId="6" xfId="0" applyFont="1" applyFill="1" applyBorder="1" applyAlignment="1">
      <alignment horizontal="center" vertical="top"/>
    </xf>
    <xf numFmtId="0" fontId="6" fillId="0" borderId="0" xfId="0" quotePrefix="1" applyFont="1" applyFill="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5" fillId="0" borderId="0" xfId="42" applyFont="1" applyFill="1" applyBorder="1" applyAlignment="1">
      <alignment horizontal="left" vertical="top" wrapText="1"/>
    </xf>
    <xf numFmtId="0" fontId="8" fillId="0" borderId="0" xfId="42" applyFont="1" applyFill="1" applyBorder="1" applyAlignment="1">
      <alignment horizontal="left" vertical="top" wrapText="1"/>
    </xf>
    <xf numFmtId="0" fontId="12" fillId="0" borderId="2" xfId="2" applyFont="1" applyFill="1" applyBorder="1" applyAlignment="1">
      <alignment horizontal="left" vertical="top" wrapText="1"/>
    </xf>
    <xf numFmtId="0" fontId="24" fillId="3" borderId="2" xfId="16" applyFont="1" applyFill="1" applyBorder="1" applyAlignment="1">
      <alignment horizontal="center"/>
    </xf>
  </cellXfs>
  <cellStyles count="51">
    <cellStyle name="Alternate Rows" xfId="1"/>
    <cellStyle name="Alternate Yellow" xfId="2"/>
    <cellStyle name="Alternate Yellow 2" xfId="3"/>
    <cellStyle name="Body" xfId="25"/>
    <cellStyle name="budvar" xfId="24"/>
    <cellStyle name="Comma" xfId="4" builtinId="3"/>
    <cellStyle name="Comma 2" xfId="5"/>
    <cellStyle name="Comma 2 2" xfId="13"/>
    <cellStyle name="Comma 2 3" xfId="20"/>
    <cellStyle name="Comma 3" xfId="6"/>
    <cellStyle name="Comma 3 2" xfId="14"/>
    <cellStyle name="Comma 3 3" xfId="31"/>
    <cellStyle name="Comma 3 3 2" xfId="45"/>
    <cellStyle name="Comma 4" xfId="7"/>
    <cellStyle name="Comma 4 2" xfId="15"/>
    <cellStyle name="Comma 5" xfId="29"/>
    <cellStyle name="Comma 5 2" xfId="44"/>
    <cellStyle name="Comma 6" xfId="41"/>
    <cellStyle name="Comma 6 2" xfId="50"/>
    <cellStyle name="Currency 2" xfId="30"/>
    <cellStyle name="Header1" xfId="28"/>
    <cellStyle name="Header2" xfId="26"/>
    <cellStyle name="no dec" xfId="32"/>
    <cellStyle name="Normal" xfId="0" builtinId="0"/>
    <cellStyle name="Normal - Style1" xfId="27"/>
    <cellStyle name="Normal 10" xfId="42"/>
    <cellStyle name="Normal 14" xfId="38"/>
    <cellStyle name="Normal 16" xfId="37"/>
    <cellStyle name="Normal 2" xfId="8"/>
    <cellStyle name="Normal 2 2" xfId="16"/>
    <cellStyle name="Normal 2 3" xfId="22"/>
    <cellStyle name="Normal 3" xfId="9"/>
    <cellStyle name="Normal 3 2" xfId="17"/>
    <cellStyle name="Normal 3 3" xfId="33"/>
    <cellStyle name="Normal 3 3 2" xfId="46"/>
    <cellStyle name="Normal 4" xfId="12"/>
    <cellStyle name="Normal 5" xfId="21"/>
    <cellStyle name="Normal 5 2" xfId="43"/>
    <cellStyle name="Normal 6" xfId="35"/>
    <cellStyle name="Normal 6 2" xfId="47"/>
    <cellStyle name="Normal 7" xfId="36"/>
    <cellStyle name="Normal 7 2" xfId="48"/>
    <cellStyle name="Normal 8" xfId="40"/>
    <cellStyle name="Normal 8 2" xfId="49"/>
    <cellStyle name="Normal 9" xfId="39"/>
    <cellStyle name="Percent 2" xfId="10"/>
    <cellStyle name="Percent 2 2" xfId="18"/>
    <cellStyle name="Percent 2 3" xfId="23"/>
    <cellStyle name="Percent 3" xfId="11"/>
    <cellStyle name="Percent 3 2" xfId="19"/>
    <cellStyle name="tsftextstyle" xfId="34"/>
  </cellStyles>
  <dxfs count="0"/>
  <tableStyles count="0" defaultTableStyle="TableStyleMedium9" defaultPivotStyle="PivotStyleLight16"/>
  <colors>
    <mruColors>
      <color rgb="FFDBE5F1"/>
      <color rgb="FFCCFFCC"/>
      <color rgb="FFFFCCFF"/>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png"/><Relationship Id="rId1" Type="http://schemas.openxmlformats.org/officeDocument/2006/relationships/image" Target="../media/image1.jpeg"/><Relationship Id="rId2"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6</xdr:col>
      <xdr:colOff>376238</xdr:colOff>
      <xdr:row>15</xdr:row>
      <xdr:rowOff>1933574</xdr:rowOff>
    </xdr:from>
    <xdr:to>
      <xdr:col>13</xdr:col>
      <xdr:colOff>423842</xdr:colOff>
      <xdr:row>15</xdr:row>
      <xdr:rowOff>2394017</xdr:rowOff>
    </xdr:to>
    <xdr:sp macro="" textlink="">
      <xdr:nvSpPr>
        <xdr:cNvPr id="2" name="Text Box 1"/>
        <xdr:cNvSpPr txBox="1">
          <a:spLocks noChangeArrowheads="1"/>
        </xdr:cNvSpPr>
      </xdr:nvSpPr>
      <xdr:spPr bwMode="auto">
        <a:xfrm>
          <a:off x="5462588" y="14096999"/>
          <a:ext cx="5905479" cy="3243"/>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Century Gothic"/>
            </a:rPr>
            <a:t>Transocean</a:t>
          </a:r>
          <a:r>
            <a:rPr lang="en-US" sz="1800" b="1" i="0" u="none" strike="noStrike" baseline="0">
              <a:solidFill>
                <a:schemeClr val="bg1"/>
              </a:solidFill>
              <a:latin typeface="Century Gothic"/>
            </a:rPr>
            <a:t> Ltd. (NYSE: RIG), (SIX: RIGN)</a:t>
          </a:r>
          <a:endParaRPr lang="en-US" sz="1000" b="1" i="0" u="none" strike="noStrike" baseline="0">
            <a:solidFill>
              <a:schemeClr val="bg1"/>
            </a:solidFill>
            <a:latin typeface="CenturyGothic"/>
          </a:endParaRPr>
        </a:p>
        <a:p>
          <a:pPr algn="l" rtl="0">
            <a:defRPr sz="1000"/>
          </a:pPr>
          <a:endParaRPr lang="en-US" sz="1000" b="1" i="0" u="none" strike="noStrike" baseline="0">
            <a:solidFill>
              <a:schemeClr val="bg1"/>
            </a:solidFill>
            <a:latin typeface="CenturyGothic"/>
          </a:endParaRPr>
        </a:p>
      </xdr:txBody>
    </xdr:sp>
    <xdr:clientData/>
  </xdr:twoCellAnchor>
  <xdr:twoCellAnchor>
    <xdr:from>
      <xdr:col>0</xdr:col>
      <xdr:colOff>0</xdr:colOff>
      <xdr:row>11</xdr:row>
      <xdr:rowOff>5091544</xdr:rowOff>
    </xdr:from>
    <xdr:to>
      <xdr:col>24</xdr:col>
      <xdr:colOff>35329</xdr:colOff>
      <xdr:row>12</xdr:row>
      <xdr:rowOff>261849</xdr:rowOff>
    </xdr:to>
    <xdr:sp macro="" textlink="">
      <xdr:nvSpPr>
        <xdr:cNvPr id="3" name="Rectangle 2"/>
        <xdr:cNvSpPr/>
      </xdr:nvSpPr>
      <xdr:spPr bwMode="auto">
        <a:xfrm>
          <a:off x="0" y="10035019"/>
          <a:ext cx="17685154" cy="370955"/>
        </a:xfrm>
        <a:prstGeom prst="rect">
          <a:avLst/>
        </a:prstGeom>
        <a:solidFill>
          <a:srgbClr val="BD2D2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0</xdr:col>
      <xdr:colOff>0</xdr:colOff>
      <xdr:row>10</xdr:row>
      <xdr:rowOff>1956954</xdr:rowOff>
    </xdr:from>
    <xdr:to>
      <xdr:col>24</xdr:col>
      <xdr:colOff>35329</xdr:colOff>
      <xdr:row>10</xdr:row>
      <xdr:rowOff>2322714</xdr:rowOff>
    </xdr:to>
    <xdr:sp macro="" textlink="">
      <xdr:nvSpPr>
        <xdr:cNvPr id="4" name="Rectangle 3"/>
        <xdr:cNvSpPr/>
      </xdr:nvSpPr>
      <xdr:spPr bwMode="auto">
        <a:xfrm>
          <a:off x="0" y="4109604"/>
          <a:ext cx="17685154" cy="365760"/>
        </a:xfrm>
        <a:prstGeom prst="rect">
          <a:avLst/>
        </a:prstGeom>
        <a:solidFill>
          <a:srgbClr val="BD2D2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0</xdr:col>
      <xdr:colOff>1</xdr:colOff>
      <xdr:row>5</xdr:row>
      <xdr:rowOff>162366</xdr:rowOff>
    </xdr:from>
    <xdr:to>
      <xdr:col>24</xdr:col>
      <xdr:colOff>35330</xdr:colOff>
      <xdr:row>10</xdr:row>
      <xdr:rowOff>1914014</xdr:rowOff>
    </xdr:to>
    <xdr:sp macro="" textlink="">
      <xdr:nvSpPr>
        <xdr:cNvPr id="5" name="Rectangle 4"/>
        <xdr:cNvSpPr/>
      </xdr:nvSpPr>
      <xdr:spPr bwMode="auto">
        <a:xfrm>
          <a:off x="1" y="971991"/>
          <a:ext cx="17685154" cy="3094673"/>
        </a:xfrm>
        <a:prstGeom prst="rect">
          <a:avLst/>
        </a:prstGeom>
        <a:solidFill>
          <a:srgbClr val="00307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5</xdr:col>
      <xdr:colOff>238125</xdr:colOff>
      <xdr:row>10</xdr:row>
      <xdr:rowOff>534697</xdr:rowOff>
    </xdr:from>
    <xdr:to>
      <xdr:col>15</xdr:col>
      <xdr:colOff>311728</xdr:colOff>
      <xdr:row>10</xdr:row>
      <xdr:rowOff>2089177</xdr:rowOff>
    </xdr:to>
    <xdr:sp macro="" textlink="">
      <xdr:nvSpPr>
        <xdr:cNvPr id="6" name="Text Box 2"/>
        <xdr:cNvSpPr txBox="1">
          <a:spLocks noChangeArrowheads="1"/>
        </xdr:cNvSpPr>
      </xdr:nvSpPr>
      <xdr:spPr bwMode="auto">
        <a:xfrm>
          <a:off x="4476750" y="2687347"/>
          <a:ext cx="7998403" cy="1554480"/>
        </a:xfrm>
        <a:prstGeom prst="rect">
          <a:avLst/>
        </a:prstGeom>
        <a:noFill/>
        <a:ln w="9525">
          <a:noFill/>
          <a:miter lim="800000"/>
          <a:headEnd/>
          <a:tailEnd/>
        </a:ln>
        <a:scene3d>
          <a:camera prst="orthographicFront"/>
          <a:lightRig rig="threePt" dir="t"/>
        </a:scene3d>
        <a:sp3d>
          <a:bevelT/>
        </a:sp3d>
      </xdr:spPr>
      <xdr:txBody>
        <a:bodyPr vertOverflow="clip" wrap="square" lIns="91440" tIns="91440" rIns="91440" bIns="91440" anchor="t" upright="1">
          <a:sp3d extrusionH="57150">
            <a:bevelT w="38100" h="38100"/>
          </a:sp3d>
        </a:bodyPr>
        <a:lstStyle/>
        <a:p>
          <a:pPr algn="ctr" rtl="0">
            <a:defRPr sz="1000"/>
          </a:pPr>
          <a:r>
            <a:rPr lang="en-US" sz="4800" b="1" i="0" u="none" strike="noStrike" baseline="0">
              <a:solidFill>
                <a:schemeClr val="bg1"/>
              </a:solidFill>
              <a:effectLst>
                <a:outerShdw blurRad="50800" dist="38100" algn="l" rotWithShape="0">
                  <a:prstClr val="black">
                    <a:alpha val="40000"/>
                  </a:prstClr>
                </a:outerShdw>
              </a:effectLst>
              <a:latin typeface="Arial" pitchFamily="34" charset="0"/>
              <a:cs typeface="Arial" pitchFamily="34" charset="0"/>
            </a:rPr>
            <a:t>Fleet Status Report</a:t>
          </a:r>
        </a:p>
        <a:p>
          <a:pPr marL="0" indent="0" algn="ctr" rtl="0">
            <a:defRPr sz="1000"/>
          </a:pPr>
          <a:endParaRPr lang="en-US" sz="900" b="1" i="0" u="none" strike="noStrike" baseline="0">
            <a:solidFill>
              <a:schemeClr val="bg1"/>
            </a:solidFill>
            <a:effectLst>
              <a:outerShdw blurRad="50800" dist="38100" algn="l" rotWithShape="0">
                <a:prstClr val="black">
                  <a:alpha val="40000"/>
                </a:prstClr>
              </a:outerShdw>
            </a:effectLst>
            <a:latin typeface="Arial" pitchFamily="34" charset="0"/>
            <a:ea typeface="+mn-ea"/>
            <a:cs typeface="Arial" pitchFamily="34" charset="0"/>
          </a:endParaRPr>
        </a:p>
        <a:p>
          <a:pPr marL="0" indent="0" algn="ctr" rtl="0">
            <a:defRPr sz="1000"/>
          </a:pPr>
          <a:r>
            <a:rPr lang="en-US" sz="3200" b="1" i="0" u="none" strike="noStrike" baseline="0">
              <a:solidFill>
                <a:schemeClr val="bg1"/>
              </a:solidFill>
              <a:effectLst>
                <a:outerShdw blurRad="50800" dist="38100" algn="l" rotWithShape="0">
                  <a:prstClr val="black">
                    <a:alpha val="40000"/>
                  </a:prstClr>
                </a:outerShdw>
              </a:effectLst>
              <a:latin typeface="Arial" pitchFamily="34" charset="0"/>
              <a:ea typeface="+mn-ea"/>
              <a:cs typeface="Arial" pitchFamily="34" charset="0"/>
            </a:rPr>
            <a:t>December 18, 2013</a:t>
          </a:r>
        </a:p>
        <a:p>
          <a:pPr algn="l" rtl="0">
            <a:defRPr sz="1000"/>
          </a:pPr>
          <a:endParaRPr lang="en-US" sz="1200" b="0" i="0" u="none" strike="noStrike" baseline="0">
            <a:solidFill>
              <a:schemeClr val="bg1"/>
            </a:solidFill>
            <a:effectLst>
              <a:outerShdw blurRad="50800" dist="38100" algn="l" rotWithShape="0">
                <a:prstClr val="black">
                  <a:alpha val="40000"/>
                </a:prstClr>
              </a:outerShdw>
            </a:effectLst>
            <a:latin typeface="Times New Roman"/>
            <a:cs typeface="Times New Roman"/>
          </a:endParaRPr>
        </a:p>
      </xdr:txBody>
    </xdr:sp>
    <xdr:clientData/>
  </xdr:twoCellAnchor>
  <xdr:twoCellAnchor>
    <xdr:from>
      <xdr:col>0</xdr:col>
      <xdr:colOff>0</xdr:colOff>
      <xdr:row>12</xdr:row>
      <xdr:rowOff>478414</xdr:rowOff>
    </xdr:from>
    <xdr:to>
      <xdr:col>24</xdr:col>
      <xdr:colOff>35329</xdr:colOff>
      <xdr:row>14</xdr:row>
      <xdr:rowOff>2110999</xdr:rowOff>
    </xdr:to>
    <xdr:sp macro="" textlink="">
      <xdr:nvSpPr>
        <xdr:cNvPr id="7" name="Rectangle 6"/>
        <xdr:cNvSpPr/>
      </xdr:nvSpPr>
      <xdr:spPr bwMode="auto">
        <a:xfrm>
          <a:off x="0" y="10646352"/>
          <a:ext cx="17894704" cy="3108960"/>
        </a:xfrm>
        <a:prstGeom prst="rect">
          <a:avLst/>
        </a:prstGeom>
        <a:solidFill>
          <a:srgbClr val="00307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15</xdr:col>
      <xdr:colOff>333381</xdr:colOff>
      <xdr:row>12</xdr:row>
      <xdr:rowOff>346367</xdr:rowOff>
    </xdr:from>
    <xdr:to>
      <xdr:col>24</xdr:col>
      <xdr:colOff>247656</xdr:colOff>
      <xdr:row>13</xdr:row>
      <xdr:rowOff>2</xdr:rowOff>
    </xdr:to>
    <xdr:sp macro="" textlink="">
      <xdr:nvSpPr>
        <xdr:cNvPr id="8" name="Text Box 1"/>
        <xdr:cNvSpPr txBox="1">
          <a:spLocks noChangeArrowheads="1"/>
        </xdr:cNvSpPr>
      </xdr:nvSpPr>
      <xdr:spPr bwMode="auto">
        <a:xfrm>
          <a:off x="12496806" y="10490492"/>
          <a:ext cx="5400675" cy="396585"/>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Arial" pitchFamily="34" charset="0"/>
              <a:cs typeface="Arial" pitchFamily="34" charset="0"/>
            </a:rPr>
            <a:t>Transocean Ltd. (NYSE: RIG), (SIX: RIGN)</a:t>
          </a:r>
        </a:p>
        <a:p>
          <a:pPr algn="l" rtl="0">
            <a:defRPr sz="1000"/>
          </a:pPr>
          <a:endParaRPr lang="en-US" sz="1800" b="1" i="0" u="none" strike="noStrike" baseline="0">
            <a:solidFill>
              <a:schemeClr val="bg1"/>
            </a:solidFill>
            <a:latin typeface="CenturyGothic"/>
          </a:endParaRPr>
        </a:p>
      </xdr:txBody>
    </xdr:sp>
    <xdr:clientData/>
  </xdr:twoCellAnchor>
  <xdr:twoCellAnchor editAs="oneCell">
    <xdr:from>
      <xdr:col>12</xdr:col>
      <xdr:colOff>523714</xdr:colOff>
      <xdr:row>10</xdr:row>
      <xdr:rowOff>2355274</xdr:rowOff>
    </xdr:from>
    <xdr:to>
      <xdr:col>24</xdr:col>
      <xdr:colOff>17317</xdr:colOff>
      <xdr:row>11</xdr:row>
      <xdr:rowOff>5047718</xdr:rowOff>
    </xdr:to>
    <xdr:pic>
      <xdr:nvPicPr>
        <xdr:cNvPr id="9" name="Picture 8" descr="Cover Page Picture"/>
        <xdr:cNvPicPr>
          <a:picLocks noChangeAspect="1" noChangeArrowheads="1"/>
        </xdr:cNvPicPr>
      </xdr:nvPicPr>
      <xdr:blipFill>
        <a:blip xmlns:r="http://schemas.openxmlformats.org/officeDocument/2006/relationships" r:embed="rId1" cstate="print"/>
        <a:srcRect/>
        <a:stretch>
          <a:fillRect/>
        </a:stretch>
      </xdr:blipFill>
      <xdr:spPr bwMode="gray">
        <a:xfrm>
          <a:off x="10858339" y="4507924"/>
          <a:ext cx="6808803" cy="5483269"/>
        </a:xfrm>
        <a:prstGeom prst="rect">
          <a:avLst/>
        </a:prstGeom>
        <a:noFill/>
        <a:ln w="12700">
          <a:solidFill>
            <a:schemeClr val="bg1"/>
          </a:solidFill>
          <a:miter lim="800000"/>
          <a:headEnd/>
          <a:tailEnd/>
        </a:ln>
      </xdr:spPr>
    </xdr:pic>
    <xdr:clientData/>
  </xdr:twoCellAnchor>
  <xdr:twoCellAnchor editAs="oneCell">
    <xdr:from>
      <xdr:col>1</xdr:col>
      <xdr:colOff>207818</xdr:colOff>
      <xdr:row>10</xdr:row>
      <xdr:rowOff>2355273</xdr:rowOff>
    </xdr:from>
    <xdr:to>
      <xdr:col>13</xdr:col>
      <xdr:colOff>391646</xdr:colOff>
      <xdr:row>11</xdr:row>
      <xdr:rowOff>5047717</xdr:rowOff>
    </xdr:to>
    <xdr:pic>
      <xdr:nvPicPr>
        <xdr:cNvPr id="10" name="Picture 9" descr="0280_MG_9993"/>
        <xdr:cNvPicPr>
          <a:picLocks noChangeAspect="1" noChangeArrowheads="1"/>
        </xdr:cNvPicPr>
      </xdr:nvPicPr>
      <xdr:blipFill>
        <a:blip xmlns:r="http://schemas.openxmlformats.org/officeDocument/2006/relationships" r:embed="rId2" cstate="print">
          <a:lum contrast="16000"/>
        </a:blip>
        <a:srcRect/>
        <a:stretch>
          <a:fillRect/>
        </a:stretch>
      </xdr:blipFill>
      <xdr:spPr bwMode="gray">
        <a:xfrm>
          <a:off x="1055543" y="4507923"/>
          <a:ext cx="10280328" cy="5483269"/>
        </a:xfrm>
        <a:prstGeom prst="rect">
          <a:avLst/>
        </a:prstGeom>
        <a:noFill/>
        <a:ln w="9525">
          <a:solidFill>
            <a:schemeClr val="bg1"/>
          </a:solidFill>
          <a:miter lim="800000"/>
          <a:headEnd/>
          <a:tailEnd/>
        </a:ln>
      </xdr:spPr>
    </xdr:pic>
    <xdr:clientData/>
  </xdr:twoCellAnchor>
  <xdr:twoCellAnchor editAs="oneCell">
    <xdr:from>
      <xdr:col>8</xdr:col>
      <xdr:colOff>731116</xdr:colOff>
      <xdr:row>10</xdr:row>
      <xdr:rowOff>2355273</xdr:rowOff>
    </xdr:from>
    <xdr:to>
      <xdr:col>14</xdr:col>
      <xdr:colOff>329045</xdr:colOff>
      <xdr:row>11</xdr:row>
      <xdr:rowOff>5047717</xdr:rowOff>
    </xdr:to>
    <xdr:pic>
      <xdr:nvPicPr>
        <xdr:cNvPr id="11" name="Picture 10" descr="0404_Z3G0876"/>
        <xdr:cNvPicPr>
          <a:picLocks noChangeAspect="1" noChangeArrowheads="1"/>
        </xdr:cNvPicPr>
      </xdr:nvPicPr>
      <xdr:blipFill>
        <a:blip xmlns:r="http://schemas.openxmlformats.org/officeDocument/2006/relationships" r:embed="rId3" cstate="print"/>
        <a:srcRect/>
        <a:stretch>
          <a:fillRect/>
        </a:stretch>
      </xdr:blipFill>
      <xdr:spPr bwMode="gray">
        <a:xfrm>
          <a:off x="7512916" y="4507923"/>
          <a:ext cx="4369954" cy="5483269"/>
        </a:xfrm>
        <a:prstGeom prst="rect">
          <a:avLst/>
        </a:prstGeom>
        <a:noFill/>
        <a:ln w="12700">
          <a:solidFill>
            <a:schemeClr val="bg1"/>
          </a:solidFill>
          <a:miter lim="800000"/>
          <a:headEnd/>
          <a:tailEnd/>
        </a:ln>
      </xdr:spPr>
    </xdr:pic>
    <xdr:clientData/>
  </xdr:twoCellAnchor>
  <xdr:twoCellAnchor editAs="oneCell">
    <xdr:from>
      <xdr:col>0</xdr:col>
      <xdr:colOff>0</xdr:colOff>
      <xdr:row>10</xdr:row>
      <xdr:rowOff>2337955</xdr:rowOff>
    </xdr:from>
    <xdr:to>
      <xdr:col>4</xdr:col>
      <xdr:colOff>495568</xdr:colOff>
      <xdr:row>11</xdr:row>
      <xdr:rowOff>5030399</xdr:rowOff>
    </xdr:to>
    <xdr:pic>
      <xdr:nvPicPr>
        <xdr:cNvPr id="12" name="Picture 11" descr="0280_MG_9993"/>
        <xdr:cNvPicPr>
          <a:picLocks noChangeAspect="1" noChangeArrowheads="1"/>
        </xdr:cNvPicPr>
      </xdr:nvPicPr>
      <xdr:blipFill>
        <a:blip xmlns:r="http://schemas.openxmlformats.org/officeDocument/2006/relationships" r:embed="rId4" cstate="print">
          <a:lum bright="50000"/>
        </a:blip>
        <a:srcRect/>
        <a:stretch>
          <a:fillRect/>
        </a:stretch>
      </xdr:blipFill>
      <xdr:spPr bwMode="gray">
        <a:xfrm>
          <a:off x="0" y="4490605"/>
          <a:ext cx="3886468" cy="5483269"/>
        </a:xfrm>
        <a:prstGeom prst="rect">
          <a:avLst/>
        </a:prstGeom>
        <a:noFill/>
        <a:ln w="9525">
          <a:solidFill>
            <a:schemeClr val="bg1"/>
          </a:solidFill>
          <a:miter lim="800000"/>
          <a:headEnd/>
          <a:tailEnd/>
        </a:ln>
      </xdr:spPr>
    </xdr:pic>
    <xdr:clientData/>
  </xdr:twoCellAnchor>
  <xdr:twoCellAnchor editAs="oneCell">
    <xdr:from>
      <xdr:col>6</xdr:col>
      <xdr:colOff>252417</xdr:colOff>
      <xdr:row>7</xdr:row>
      <xdr:rowOff>214312</xdr:rowOff>
    </xdr:from>
    <xdr:to>
      <xdr:col>13</xdr:col>
      <xdr:colOff>107637</xdr:colOff>
      <xdr:row>10</xdr:row>
      <xdr:rowOff>454688</xdr:rowOff>
    </xdr:to>
    <xdr:pic>
      <xdr:nvPicPr>
        <xdr:cNvPr id="13" name="Picture 12" descr="TransoceanLogo_Reverse.png"/>
        <xdr:cNvPicPr>
          <a:picLocks noChangeAspect="1"/>
        </xdr:cNvPicPr>
      </xdr:nvPicPr>
      <xdr:blipFill>
        <a:blip xmlns:r="http://schemas.openxmlformats.org/officeDocument/2006/relationships" r:embed="rId5" cstate="print"/>
        <a:stretch>
          <a:fillRect/>
        </a:stretch>
      </xdr:blipFill>
      <xdr:spPr>
        <a:xfrm>
          <a:off x="5338767" y="1347787"/>
          <a:ext cx="5713095" cy="12595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2047875</xdr:colOff>
      <xdr:row>0</xdr:row>
      <xdr:rowOff>485775</xdr:rowOff>
    </xdr:to>
    <xdr:pic>
      <xdr:nvPicPr>
        <xdr:cNvPr id="1042" name="Picture 216"/>
        <xdr:cNvPicPr>
          <a:picLocks noChangeAspect="1" noChangeArrowheads="1"/>
        </xdr:cNvPicPr>
      </xdr:nvPicPr>
      <xdr:blipFill>
        <a:blip xmlns:r="http://schemas.openxmlformats.org/officeDocument/2006/relationships" r:embed="rId1" cstate="print"/>
        <a:srcRect/>
        <a:stretch>
          <a:fillRect/>
        </a:stretch>
      </xdr:blipFill>
      <xdr:spPr bwMode="auto">
        <a:xfrm>
          <a:off x="28575" y="38100"/>
          <a:ext cx="20193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2047875</xdr:colOff>
      <xdr:row>0</xdr:row>
      <xdr:rowOff>485775</xdr:rowOff>
    </xdr:to>
    <xdr:pic>
      <xdr:nvPicPr>
        <xdr:cNvPr id="2" name="Picture 216"/>
        <xdr:cNvPicPr>
          <a:picLocks noChangeAspect="1" noChangeArrowheads="1"/>
        </xdr:cNvPicPr>
      </xdr:nvPicPr>
      <xdr:blipFill>
        <a:blip xmlns:r="http://schemas.openxmlformats.org/officeDocument/2006/relationships" r:embed="rId1" cstate="print"/>
        <a:srcRect/>
        <a:stretch>
          <a:fillRect/>
        </a:stretch>
      </xdr:blipFill>
      <xdr:spPr bwMode="auto">
        <a:xfrm>
          <a:off x="28575" y="38100"/>
          <a:ext cx="2019300"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622300</xdr:colOff>
      <xdr:row>5</xdr:row>
      <xdr:rowOff>0</xdr:rowOff>
    </xdr:from>
    <xdr:to>
      <xdr:col>13</xdr:col>
      <xdr:colOff>751332</xdr:colOff>
      <xdr:row>5</xdr:row>
      <xdr:rowOff>0</xdr:rowOff>
    </xdr:to>
    <xdr:sp macro="" textlink="">
      <xdr:nvSpPr>
        <xdr:cNvPr id="9217" name="Text Box 1"/>
        <xdr:cNvSpPr txBox="1">
          <a:spLocks noChangeArrowheads="1"/>
        </xdr:cNvSpPr>
      </xdr:nvSpPr>
      <xdr:spPr bwMode="auto">
        <a:xfrm>
          <a:off x="10982325" y="1228725"/>
          <a:ext cx="1238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2</xdr:col>
      <xdr:colOff>511175</xdr:colOff>
      <xdr:row>5</xdr:row>
      <xdr:rowOff>0</xdr:rowOff>
    </xdr:from>
    <xdr:to>
      <xdr:col>2</xdr:col>
      <xdr:colOff>856976</xdr:colOff>
      <xdr:row>5</xdr:row>
      <xdr:rowOff>0</xdr:rowOff>
    </xdr:to>
    <xdr:sp macro="" textlink="">
      <xdr:nvSpPr>
        <xdr:cNvPr id="9218" name="Text Box 2"/>
        <xdr:cNvSpPr txBox="1">
          <a:spLocks noChangeArrowheads="1"/>
        </xdr:cNvSpPr>
      </xdr:nvSpPr>
      <xdr:spPr bwMode="auto">
        <a:xfrm>
          <a:off x="514350" y="1228725"/>
          <a:ext cx="3524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822678</xdr:colOff>
      <xdr:row>5</xdr:row>
      <xdr:rowOff>0</xdr:rowOff>
    </xdr:to>
    <xdr:sp macro="" textlink="">
      <xdr:nvSpPr>
        <xdr:cNvPr id="9219" name="Text Box 3"/>
        <xdr:cNvSpPr txBox="1">
          <a:spLocks noChangeArrowheads="1"/>
        </xdr:cNvSpPr>
      </xdr:nvSpPr>
      <xdr:spPr bwMode="auto">
        <a:xfrm>
          <a:off x="504825" y="1228725"/>
          <a:ext cx="3238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993775</xdr:colOff>
      <xdr:row>12</xdr:row>
      <xdr:rowOff>635</xdr:rowOff>
    </xdr:from>
    <xdr:to>
      <xdr:col>2</xdr:col>
      <xdr:colOff>1254548</xdr:colOff>
      <xdr:row>12</xdr:row>
      <xdr:rowOff>635</xdr:rowOff>
    </xdr:to>
    <xdr:sp macro="" textlink="">
      <xdr:nvSpPr>
        <xdr:cNvPr id="9220" name="Text Box 4"/>
        <xdr:cNvSpPr txBox="1">
          <a:spLocks noChangeArrowheads="1"/>
        </xdr:cNvSpPr>
      </xdr:nvSpPr>
      <xdr:spPr bwMode="auto">
        <a:xfrm>
          <a:off x="990600" y="9048750"/>
          <a:ext cx="2667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2</xdr:col>
      <xdr:colOff>727075</xdr:colOff>
      <xdr:row>12</xdr:row>
      <xdr:rowOff>635</xdr:rowOff>
    </xdr:from>
    <xdr:to>
      <xdr:col>2</xdr:col>
      <xdr:colOff>1015898</xdr:colOff>
      <xdr:row>12</xdr:row>
      <xdr:rowOff>635</xdr:rowOff>
    </xdr:to>
    <xdr:sp macro="" textlink="">
      <xdr:nvSpPr>
        <xdr:cNvPr id="9221" name="Text Box 5"/>
        <xdr:cNvSpPr txBox="1">
          <a:spLocks noChangeArrowheads="1"/>
        </xdr:cNvSpPr>
      </xdr:nvSpPr>
      <xdr:spPr bwMode="auto">
        <a:xfrm>
          <a:off x="733425" y="9048750"/>
          <a:ext cx="2857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editAs="oneCell">
    <xdr:from>
      <xdr:col>1</xdr:col>
      <xdr:colOff>19050</xdr:colOff>
      <xdr:row>0</xdr:row>
      <xdr:rowOff>38100</xdr:rowOff>
    </xdr:from>
    <xdr:to>
      <xdr:col>2</xdr:col>
      <xdr:colOff>1704975</xdr:colOff>
      <xdr:row>0</xdr:row>
      <xdr:rowOff>485775</xdr:rowOff>
    </xdr:to>
    <xdr:pic>
      <xdr:nvPicPr>
        <xdr:cNvPr id="4108"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9050" y="38100"/>
          <a:ext cx="2028825" cy="447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47064</xdr:rowOff>
    </xdr:from>
    <xdr:to>
      <xdr:col>1</xdr:col>
      <xdr:colOff>123825</xdr:colOff>
      <xdr:row>0</xdr:row>
      <xdr:rowOff>526676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7064"/>
          <a:ext cx="2028825" cy="479612"/>
        </a:xfrm>
        <a:prstGeom prst="rect">
          <a:avLst/>
        </a:prstGeom>
        <a:noFill/>
        <a:ln w="9525">
          <a:noFill/>
          <a:miter lim="800000"/>
          <a:headEnd/>
          <a:tailEnd/>
        </a:ln>
      </xdr:spPr>
    </xdr:pic>
    <xdr:clientData/>
  </xdr:twoCellAnchor>
  <xdr:twoCellAnchor editAs="oneCell">
    <xdr:from>
      <xdr:col>0</xdr:col>
      <xdr:colOff>47625</xdr:colOff>
      <xdr:row>3</xdr:row>
      <xdr:rowOff>57149</xdr:rowOff>
    </xdr:from>
    <xdr:to>
      <xdr:col>11</xdr:col>
      <xdr:colOff>955675</xdr:colOff>
      <xdr:row>68</xdr:row>
      <xdr:rowOff>44824</xdr:rowOff>
    </xdr:to>
    <xdr:sp macro="" textlink="">
      <xdr:nvSpPr>
        <xdr:cNvPr id="3" name="Text Box 2"/>
        <xdr:cNvSpPr txBox="1">
          <a:spLocks noChangeArrowheads="1"/>
        </xdr:cNvSpPr>
      </xdr:nvSpPr>
      <xdr:spPr bwMode="auto">
        <a:xfrm>
          <a:off x="47625" y="1466849"/>
          <a:ext cx="10842625" cy="12370175"/>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sz="1200" b="0" i="0" u="none" strike="noStrike" baseline="0">
              <a:solidFill>
                <a:srgbClr val="000000"/>
              </a:solidFill>
              <a:latin typeface="Arial" pitchFamily="34" charset="0"/>
              <a:cs typeface="Arial" pitchFamily="34" charset="0"/>
            </a:rPr>
            <a:t>The information contained in this Fleet Status Report (the “Information”) is as of the date of the report only and is subject to change without notice to the recipient. Transocean Ltd. assumes no duty to update any portion of the Information.</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DISCLAIMER.</a:t>
          </a:r>
          <a:r>
            <a:rPr lang="en-US" sz="1200" b="0" i="0" u="none" strike="noStrike" baseline="0">
              <a:solidFill>
                <a:srgbClr val="000000"/>
              </a:solidFill>
              <a:latin typeface="Arial" pitchFamily="34" charset="0"/>
              <a:cs typeface="Arial" pitchFamily="34" charset="0"/>
            </a:rPr>
            <a:t>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No Unauthorized Publication or Use.</a:t>
          </a:r>
          <a:r>
            <a:rPr lang="en-US" sz="1200" b="0" i="0" u="none" strike="noStrike" baseline="0">
              <a:solidFill>
                <a:srgbClr val="000000"/>
              </a:solidFill>
              <a:latin typeface="Arial" pitchFamily="34" charset="0"/>
              <a:cs typeface="Arial" pitchFamily="34" charset="0"/>
            </a:rPr>
            <a:t> All information provided by Transocean in this report is given for the exclusive use of the recipient and may not be published, redistributed or retransmitted without the prior written consent of Transocean.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Customer Contract Duration, Timing and Dayrates and Risks Associated with Operations. </a:t>
          </a:r>
          <a:r>
            <a:rPr lang="en-US" sz="1200" b="0" i="0" u="none" strike="noStrike" baseline="0">
              <a:solidFill>
                <a:srgbClr val="000000"/>
              </a:solidFill>
              <a:latin typeface="Arial" pitchFamily="34" charset="0"/>
              <a:cs typeface="Arial" pitchFamily="34" charset="0"/>
            </a:rPr>
            <a: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a:latin typeface="Arial" pitchFamily="34" charset="0"/>
              <a:ea typeface="Calibri"/>
              <a:cs typeface="Arial" pitchFamily="34" charset="0"/>
            </a:rPr>
            <a:t>Out of Service Days (Shipyards, Mobilizations, Demobilizations, Contract Preparation).</a:t>
          </a:r>
          <a:r>
            <a:rPr lang="en-US" sz="1200">
              <a:latin typeface="Arial" pitchFamily="34" charset="0"/>
              <a:ea typeface="Calibri"/>
              <a:cs typeface="Arial" pitchFamily="34" charset="0"/>
            </a:rPr>
            <a:t> Changes in estimated out of service time are noted where changes in the time Transocean anticipates that a rig is scheduled to be out of service and not be available to earn an operating dayrate have changed by a period of </a:t>
          </a:r>
          <a:r>
            <a:rPr lang="en-US" sz="1200" b="1">
              <a:latin typeface="Arial" pitchFamily="34" charset="0"/>
              <a:ea typeface="Calibri"/>
              <a:cs typeface="Arial" pitchFamily="34" charset="0"/>
            </a:rPr>
            <a:t>15 days or longer </a:t>
          </a:r>
          <a:r>
            <a:rPr lang="en-US" sz="1200">
              <a:latin typeface="Arial" pitchFamily="34" charset="0"/>
              <a:ea typeface="Calibri"/>
              <a:cs typeface="Arial" pitchFamily="34" charset="0"/>
            </a:rPr>
            <a:t>for all rig classifications since the previously issued Monthly Fleet Update Summary or Comprehensive Fleet Status Report.  The changes to estimated out of service time included in this Fleet Status may not be firm and could change significantly based on a variety of factors.  Any significant changes to our estimates of out of service time will be reflected in subsequent Monthly Fleet Updates and Comprehensive Fleet Status Reports, as applicable.</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a:latin typeface="Arial" pitchFamily="34" charset="0"/>
              <a:ea typeface="+mn-ea"/>
              <a:cs typeface="Arial" pitchFamily="34" charset="0"/>
            </a:rPr>
            <a:t>Contract Preparation refers to periods during which the rig is undergoing modifications or upgrades as a result of contract requirements.  Shipyards refers to periods during which the rig is out of service as a result of other scheduled shipyards, surveys, repairs, regulatory inspections or other scheduled service or work on the rig.</a:t>
          </a:r>
        </a:p>
        <a:p>
          <a:pPr algn="l" rtl="0">
            <a:lnSpc>
              <a:spcPct val="100000"/>
            </a:lnSpc>
            <a:defRPr sz="1000"/>
          </a:pPr>
          <a:endParaRPr lang="en-US" sz="1200" b="0" i="0" u="none" strike="noStrike" baseline="0">
            <a:solidFill>
              <a:srgbClr val="000000"/>
            </a:solidFill>
            <a:latin typeface="Arial" pitchFamily="34" charset="0"/>
            <a:cs typeface="Arial" pitchFamily="34" charset="0"/>
          </a:endParaRPr>
        </a:p>
        <a:p>
          <a:pPr marL="0" marR="0" algn="l">
            <a:lnSpc>
              <a:spcPct val="100000"/>
            </a:lnSpc>
            <a:spcBef>
              <a:spcPts val="0"/>
            </a:spcBef>
            <a:spcAft>
              <a:spcPts val="1000"/>
            </a:spcAft>
          </a:pPr>
          <a:r>
            <a:rPr lang="en-US" sz="1200">
              <a:latin typeface="Arial" pitchFamily="34" charset="0"/>
              <a:ea typeface="Calibri"/>
              <a:cs typeface="Arial" pitchFamily="34" charset="0"/>
            </a:rPr>
            <a:t>In some instances such as certain mobilizations, demobilizations, upgrades and shipyards, we are paid compensation by our customers that is generally recognized over the life of the primary  contract term of the drilling project, although such compensation is not typically significant in relation to the revenues generated by the dayrates we charge our customers.   When mobilization or demobilization occurs during a contract period, we recognize revenues as earned.  In instances where mobilization or demobilization time occurs before or between the start of a contract period, the stated estimated contract start date represents the expected commencement date for the primary contract term of the drilling project and the point at which we expect to begin recognizing revenues.  </a:t>
          </a: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Forward-Looking Statement.</a:t>
          </a:r>
          <a:r>
            <a:rPr lang="en-US" sz="1200" b="0" i="0" u="none" strike="noStrike" baseline="0">
              <a:solidFill>
                <a:srgbClr val="000000"/>
              </a:solidFill>
              <a:latin typeface="Arial" pitchFamily="34" charset="0"/>
              <a:cs typeface="Arial" pitchFamily="34" charset="0"/>
            </a:rPr>
            <a:t>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a:t>
          </a:r>
        </a:p>
        <a:p>
          <a:pPr algn="l" rtl="0">
            <a:defRPr sz="1000"/>
          </a:pPr>
          <a:endParaRPr lang="en-US" sz="1200" b="0" i="0" u="none" strike="noStrike" baseline="0">
            <a:solidFill>
              <a:srgbClr val="000000"/>
            </a:solidFill>
            <a:latin typeface="Arial" pitchFamily="34" charset="0"/>
            <a:cs typeface="Arial" pitchFamily="34" charset="0"/>
          </a:endParaRPr>
        </a:p>
        <a:p>
          <a:pPr rtl="0"/>
          <a:r>
            <a:rPr lang="en-US" sz="1200" b="1" i="0" u="none" strike="noStrike" baseline="0">
              <a:solidFill>
                <a:srgbClr val="000000"/>
              </a:solidFill>
              <a:latin typeface="Arial" pitchFamily="34" charset="0"/>
              <a:cs typeface="Arial" pitchFamily="34" charset="0"/>
            </a:rPr>
            <a:t>Fleet Classification.</a:t>
          </a:r>
          <a:r>
            <a:rPr lang="en-US" sz="1200" b="0" i="0" u="none" strike="noStrike" baseline="0">
              <a:solidFill>
                <a:srgbClr val="000000"/>
              </a:solidFill>
              <a:latin typeface="Arial" pitchFamily="34" charset="0"/>
              <a:cs typeface="Arial" pitchFamily="34" charset="0"/>
            </a:rPr>
            <a:t> Transocean uses a rig classification for its semisubmersible rigs and drillships to reflect the company’s strategic focus on the ownership and operation of premium, high specification floating rigs. The rig classification “High Specification Floaters” is comprised of “Ultra-Deepwater” which refers to the latest generation of semisubmersible rigs and drillships possessing the latest technical drilling capabilities and the ability to operate in water depths equal to or greater than 7,500 feet, “Deepwater” which refers to semisubmersible rigs and drillships that possess the ability to drill in water depths equal to or greater than 4,500 feet, and “Harsh Environment” comprised of </a:t>
          </a:r>
          <a:r>
            <a:rPr lang="en-US" sz="1200" b="0" i="0" u="none" strike="noStrike" baseline="0">
              <a:solidFill>
                <a:sysClr val="windowText" lastClr="000000"/>
              </a:solidFill>
              <a:latin typeface="Arial" pitchFamily="34" charset="0"/>
              <a:cs typeface="Arial" pitchFamily="34" charset="0"/>
            </a:rPr>
            <a:t>seven</a:t>
          </a:r>
          <a:r>
            <a:rPr lang="en-US" sz="1200" b="0" i="0" u="none" strike="noStrike" baseline="0">
              <a:solidFill>
                <a:srgbClr val="FF0000"/>
              </a:solidFill>
              <a:latin typeface="Arial" pitchFamily="34" charset="0"/>
              <a:cs typeface="Arial" pitchFamily="34" charset="0"/>
            </a:rPr>
            <a:t> </a:t>
          </a:r>
          <a:r>
            <a:rPr lang="en-US" sz="1200" b="0" i="0" u="none" strike="noStrike" baseline="0">
              <a:solidFill>
                <a:srgbClr val="000000"/>
              </a:solidFill>
              <a:latin typeface="Arial" pitchFamily="34" charset="0"/>
              <a:cs typeface="Arial" pitchFamily="34" charset="0"/>
            </a:rPr>
            <a:t>of the company’s premium harsh environment rigs, the </a:t>
          </a:r>
          <a:r>
            <a:rPr lang="en-US" sz="1200" b="0" i="0" u="none" strike="noStrike" baseline="0">
              <a:solidFill>
                <a:sysClr val="windowText" lastClr="000000"/>
              </a:solidFill>
              <a:latin typeface="Arial" pitchFamily="34" charset="0"/>
              <a:cs typeface="Arial" pitchFamily="34" charset="0"/>
            </a:rPr>
            <a:t>semisubmersibles Transocean Barents</a:t>
          </a:r>
          <a:r>
            <a:rPr lang="en-US" sz="1200" b="0" i="0" u="none" strike="noStrike" baseline="0">
              <a:solidFill>
                <a:srgbClr val="FF0000"/>
              </a:solidFill>
              <a:latin typeface="Arial" pitchFamily="34" charset="0"/>
              <a:cs typeface="Arial" pitchFamily="34" charset="0"/>
            </a:rPr>
            <a:t>, </a:t>
          </a:r>
          <a:r>
            <a:rPr lang="en-US" sz="1200" b="0" i="0" u="none" strike="noStrike" baseline="0">
              <a:solidFill>
                <a:sysClr val="windowText" lastClr="000000"/>
              </a:solidFill>
              <a:latin typeface="Arial" pitchFamily="34" charset="0"/>
              <a:cs typeface="Arial" pitchFamily="34" charset="0"/>
            </a:rPr>
            <a:t>Transocean Spitsbergen, </a:t>
          </a:r>
          <a:r>
            <a:rPr lang="en-US" sz="1200" b="0" i="0" u="none" strike="noStrike" baseline="0">
              <a:solidFill>
                <a:srgbClr val="000000"/>
              </a:solidFill>
              <a:latin typeface="Arial" pitchFamily="34" charset="0"/>
              <a:cs typeface="Arial" pitchFamily="34" charset="0"/>
            </a:rPr>
            <a:t>Henry Goodrich, Transocean Leader, Paul B. Loyd, Jr., Transocean Arctic and Polar Pioneer. The category titled “Midwater Floaters” represents semisubmersible rigs and drillships that possess the ability to drill in water depths of up to 4,499 feet.  </a:t>
          </a:r>
          <a:r>
            <a:rPr lang="en-US" sz="1200" b="0" i="0" u="none" strike="noStrike" baseline="0">
              <a:solidFill>
                <a:srgbClr val="000000"/>
              </a:solidFill>
              <a:latin typeface="Arial" pitchFamily="34" charset="0"/>
              <a:ea typeface="+mn-ea"/>
              <a:cs typeface="Arial" pitchFamily="34" charset="0"/>
            </a:rPr>
            <a:t>The category titled "High Specification Jackups" consists of high performance jackup rigs that possess the ability to drill in water depths of 400 feet or less.</a:t>
          </a:r>
        </a:p>
        <a:p>
          <a:pPr rtl="0" fontAlgn="base"/>
          <a:endParaRPr lang="en-US" sz="1100" b="0" i="0" baseline="0">
            <a:latin typeface="+mn-lt"/>
            <a:ea typeface="+mn-ea"/>
            <a:cs typeface="+mn-cs"/>
          </a:endParaRPr>
        </a:p>
        <a:p>
          <a:pPr algn="l" rtl="0">
            <a:defRPr sz="1000"/>
          </a:pPr>
          <a:r>
            <a:rPr lang="en-US" sz="1200" b="1" i="0" u="none" strike="noStrike" baseline="0">
              <a:solidFill>
                <a:srgbClr val="000000"/>
              </a:solidFill>
              <a:latin typeface="Arial" pitchFamily="34" charset="0"/>
              <a:cs typeface="Arial" pitchFamily="34" charset="0"/>
            </a:rPr>
            <a:t>Stacking.</a:t>
          </a:r>
          <a:r>
            <a:rPr lang="en-US" sz="1200" b="0" i="0" u="none" strike="noStrike" baseline="0">
              <a:solidFill>
                <a:srgbClr val="000000"/>
              </a:solidFill>
              <a:latin typeface="Arial" pitchFamily="34" charset="0"/>
              <a:cs typeface="Arial" pitchFamily="34" charset="0"/>
            </a:rPr>
            <a:t>  An "Idle" rig is between contracts, readily available for  operations, and operating costs are typically at or near normal levels.  A "Stacked" rig, on the other hand, is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30 to 60 days following initiation of stacking.</a:t>
          </a:r>
        </a:p>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OS%20Comparision%20-%20Decemb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4 Summary"/>
      <sheetName val="2013"/>
      <sheetName val="2014"/>
      <sheetName val="2014 Pull"/>
      <sheetName val="Pivot"/>
      <sheetName val="Q3 Actual OOS"/>
      <sheetName val="Q3 Actual OOS (2)"/>
      <sheetName val="October Actual "/>
      <sheetName val="November Actual"/>
      <sheetName val="2013 OOS Days"/>
      <sheetName val="2013-2014 OOS Days (2)"/>
      <sheetName val="Sheet3"/>
      <sheetName val="2013-2014 OOS Days"/>
      <sheetName val="Five Year SYs"/>
      <sheetName val="Five Year"/>
      <sheetName val="Master"/>
      <sheetName val="Fcst Pull"/>
      <sheetName val="Fcst Pull (2)"/>
      <sheetName val="Days &amp; Spend Schedule"/>
      <sheetName val="Sheet1"/>
      <sheetName val="Questions"/>
      <sheetName val="Sheet5"/>
    </sheetNames>
    <sheetDataSet>
      <sheetData sheetId="0"/>
      <sheetData sheetId="1"/>
      <sheetData sheetId="2">
        <row r="4">
          <cell r="B4" t="str">
            <v>Deepwater Discovery</v>
          </cell>
          <cell r="C4">
            <v>0</v>
          </cell>
          <cell r="D4">
            <v>0</v>
          </cell>
          <cell r="E4">
            <v>0</v>
          </cell>
          <cell r="F4">
            <v>0</v>
          </cell>
          <cell r="G4">
            <v>0</v>
          </cell>
          <cell r="H4">
            <v>0</v>
          </cell>
          <cell r="I4">
            <v>0</v>
          </cell>
          <cell r="J4">
            <v>0</v>
          </cell>
          <cell r="K4">
            <v>8</v>
          </cell>
          <cell r="L4">
            <v>0</v>
          </cell>
          <cell r="M4">
            <v>0</v>
          </cell>
          <cell r="N4">
            <v>0</v>
          </cell>
          <cell r="O4">
            <v>0</v>
          </cell>
          <cell r="P4">
            <v>0</v>
          </cell>
          <cell r="Q4">
            <v>0</v>
          </cell>
          <cell r="R4">
            <v>0</v>
          </cell>
        </row>
        <row r="5">
          <cell r="B5" t="str">
            <v>Discoverer Americas</v>
          </cell>
          <cell r="C5">
            <v>0</v>
          </cell>
          <cell r="D5">
            <v>5</v>
          </cell>
          <cell r="E5">
            <v>25</v>
          </cell>
          <cell r="F5">
            <v>0</v>
          </cell>
          <cell r="G5">
            <v>0</v>
          </cell>
          <cell r="H5">
            <v>5</v>
          </cell>
          <cell r="I5">
            <v>25</v>
          </cell>
          <cell r="J5">
            <v>0</v>
          </cell>
          <cell r="K5">
            <v>0</v>
          </cell>
          <cell r="L5">
            <v>5</v>
          </cell>
          <cell r="M5">
            <v>25</v>
          </cell>
          <cell r="N5">
            <v>0</v>
          </cell>
          <cell r="O5">
            <v>0</v>
          </cell>
          <cell r="P5">
            <v>5</v>
          </cell>
          <cell r="Q5">
            <v>25</v>
          </cell>
          <cell r="R5">
            <v>0</v>
          </cell>
        </row>
        <row r="6">
          <cell r="B6" t="str">
            <v>Discoverer Clear Leader</v>
          </cell>
          <cell r="C6">
            <v>21</v>
          </cell>
          <cell r="D6">
            <v>0</v>
          </cell>
          <cell r="E6">
            <v>0</v>
          </cell>
          <cell r="F6">
            <v>0</v>
          </cell>
          <cell r="G6">
            <v>21</v>
          </cell>
          <cell r="H6">
            <v>0</v>
          </cell>
          <cell r="I6">
            <v>0</v>
          </cell>
          <cell r="J6">
            <v>0</v>
          </cell>
          <cell r="K6">
            <v>18</v>
          </cell>
          <cell r="L6">
            <v>3</v>
          </cell>
          <cell r="M6">
            <v>0</v>
          </cell>
          <cell r="N6">
            <v>0</v>
          </cell>
          <cell r="O6">
            <v>18</v>
          </cell>
          <cell r="P6">
            <v>3</v>
          </cell>
          <cell r="Q6">
            <v>0</v>
          </cell>
          <cell r="R6">
            <v>0</v>
          </cell>
        </row>
        <row r="7">
          <cell r="B7" t="str">
            <v>Discoverer Enterprise</v>
          </cell>
          <cell r="C7">
            <v>0</v>
          </cell>
          <cell r="D7">
            <v>0</v>
          </cell>
          <cell r="E7">
            <v>0</v>
          </cell>
          <cell r="F7">
            <v>12</v>
          </cell>
          <cell r="G7">
            <v>0</v>
          </cell>
          <cell r="H7">
            <v>0</v>
          </cell>
          <cell r="I7">
            <v>0</v>
          </cell>
          <cell r="J7">
            <v>12</v>
          </cell>
          <cell r="K7">
            <v>0</v>
          </cell>
          <cell r="L7">
            <v>0</v>
          </cell>
          <cell r="M7">
            <v>0</v>
          </cell>
          <cell r="N7">
            <v>12</v>
          </cell>
          <cell r="O7">
            <v>0</v>
          </cell>
          <cell r="P7">
            <v>0</v>
          </cell>
          <cell r="Q7">
            <v>0</v>
          </cell>
          <cell r="R7">
            <v>12</v>
          </cell>
        </row>
        <row r="8">
          <cell r="B8" t="str">
            <v>Deepwater Frontier</v>
          </cell>
          <cell r="C8">
            <v>14</v>
          </cell>
          <cell r="D8">
            <v>0</v>
          </cell>
          <cell r="E8">
            <v>0</v>
          </cell>
          <cell r="F8">
            <v>0</v>
          </cell>
          <cell r="G8">
            <v>14</v>
          </cell>
          <cell r="H8">
            <v>0</v>
          </cell>
          <cell r="I8">
            <v>0</v>
          </cell>
          <cell r="J8">
            <v>0</v>
          </cell>
          <cell r="K8">
            <v>14</v>
          </cell>
          <cell r="L8">
            <v>0</v>
          </cell>
          <cell r="M8">
            <v>0</v>
          </cell>
          <cell r="N8">
            <v>0</v>
          </cell>
          <cell r="O8">
            <v>14</v>
          </cell>
          <cell r="P8">
            <v>0</v>
          </cell>
          <cell r="Q8">
            <v>0</v>
          </cell>
          <cell r="R8">
            <v>0</v>
          </cell>
        </row>
        <row r="9">
          <cell r="B9" t="str">
            <v>Deepwater Millennium</v>
          </cell>
          <cell r="C9">
            <v>52</v>
          </cell>
          <cell r="D9">
            <v>0</v>
          </cell>
          <cell r="E9">
            <v>0</v>
          </cell>
          <cell r="F9">
            <v>0</v>
          </cell>
          <cell r="G9">
            <v>52</v>
          </cell>
          <cell r="H9">
            <v>0</v>
          </cell>
          <cell r="I9">
            <v>0</v>
          </cell>
          <cell r="J9">
            <v>0</v>
          </cell>
          <cell r="K9">
            <v>52</v>
          </cell>
          <cell r="L9">
            <v>0</v>
          </cell>
          <cell r="M9">
            <v>0</v>
          </cell>
          <cell r="N9">
            <v>0</v>
          </cell>
          <cell r="O9">
            <v>52</v>
          </cell>
          <cell r="P9">
            <v>0</v>
          </cell>
          <cell r="Q9">
            <v>0</v>
          </cell>
          <cell r="R9">
            <v>0</v>
          </cell>
        </row>
        <row r="10">
          <cell r="B10" t="str">
            <v>Discoverer Spirit</v>
          </cell>
          <cell r="C10">
            <v>0</v>
          </cell>
          <cell r="D10">
            <v>0</v>
          </cell>
          <cell r="E10">
            <v>84</v>
          </cell>
          <cell r="F10">
            <v>0</v>
          </cell>
          <cell r="G10">
            <v>0</v>
          </cell>
          <cell r="H10">
            <v>0</v>
          </cell>
          <cell r="I10">
            <v>84</v>
          </cell>
          <cell r="J10">
            <v>0</v>
          </cell>
          <cell r="K10">
            <v>0</v>
          </cell>
          <cell r="L10">
            <v>0</v>
          </cell>
          <cell r="M10">
            <v>84</v>
          </cell>
          <cell r="N10">
            <v>0</v>
          </cell>
          <cell r="O10">
            <v>0</v>
          </cell>
          <cell r="P10">
            <v>0</v>
          </cell>
          <cell r="Q10">
            <v>84</v>
          </cell>
          <cell r="R10">
            <v>0</v>
          </cell>
        </row>
        <row r="11">
          <cell r="B11" t="str">
            <v>GSF Explorer</v>
          </cell>
          <cell r="C11">
            <v>0</v>
          </cell>
          <cell r="D11">
            <v>0</v>
          </cell>
          <cell r="E11">
            <v>21</v>
          </cell>
          <cell r="F11">
            <v>0</v>
          </cell>
          <cell r="G11">
            <v>0</v>
          </cell>
          <cell r="H11">
            <v>0</v>
          </cell>
          <cell r="I11">
            <v>0</v>
          </cell>
          <cell r="J11">
            <v>0</v>
          </cell>
          <cell r="K11">
            <v>0</v>
          </cell>
          <cell r="L11">
            <v>0</v>
          </cell>
          <cell r="M11">
            <v>21</v>
          </cell>
          <cell r="N11">
            <v>0</v>
          </cell>
          <cell r="O11">
            <v>0</v>
          </cell>
          <cell r="P11">
            <v>0</v>
          </cell>
          <cell r="Q11">
            <v>0</v>
          </cell>
          <cell r="R11">
            <v>0</v>
          </cell>
        </row>
        <row r="12">
          <cell r="B12" t="str">
            <v>GSF Development Driller I</v>
          </cell>
          <cell r="C12">
            <v>75</v>
          </cell>
          <cell r="D12">
            <v>0</v>
          </cell>
          <cell r="E12">
            <v>0</v>
          </cell>
          <cell r="F12">
            <v>0</v>
          </cell>
          <cell r="G12">
            <v>0</v>
          </cell>
          <cell r="H12">
            <v>0</v>
          </cell>
          <cell r="I12">
            <v>0</v>
          </cell>
          <cell r="J12">
            <v>0</v>
          </cell>
          <cell r="K12">
            <v>66</v>
          </cell>
          <cell r="L12">
            <v>23</v>
          </cell>
          <cell r="M12">
            <v>0</v>
          </cell>
          <cell r="N12">
            <v>0</v>
          </cell>
          <cell r="O12">
            <v>0</v>
          </cell>
          <cell r="P12">
            <v>0</v>
          </cell>
          <cell r="Q12">
            <v>0</v>
          </cell>
          <cell r="R12">
            <v>0</v>
          </cell>
        </row>
        <row r="13">
          <cell r="B13" t="str">
            <v>GSF Development Driller II</v>
          </cell>
          <cell r="C13">
            <v>16</v>
          </cell>
          <cell r="D13">
            <v>4</v>
          </cell>
          <cell r="E13">
            <v>0</v>
          </cell>
          <cell r="F13">
            <v>0</v>
          </cell>
          <cell r="G13">
            <v>16</v>
          </cell>
          <cell r="H13">
            <v>4</v>
          </cell>
          <cell r="I13">
            <v>0</v>
          </cell>
          <cell r="J13">
            <v>0</v>
          </cell>
          <cell r="K13">
            <v>20</v>
          </cell>
          <cell r="L13">
            <v>0</v>
          </cell>
          <cell r="M13">
            <v>0</v>
          </cell>
          <cell r="N13">
            <v>0</v>
          </cell>
          <cell r="O13">
            <v>20</v>
          </cell>
          <cell r="P13">
            <v>0</v>
          </cell>
          <cell r="Q13">
            <v>0</v>
          </cell>
          <cell r="R13">
            <v>0</v>
          </cell>
        </row>
        <row r="14">
          <cell r="B14" t="str">
            <v>Development Driller III</v>
          </cell>
          <cell r="C14">
            <v>0</v>
          </cell>
          <cell r="D14">
            <v>12</v>
          </cell>
          <cell r="E14">
            <v>0</v>
          </cell>
          <cell r="F14">
            <v>0</v>
          </cell>
          <cell r="G14">
            <v>0</v>
          </cell>
          <cell r="H14">
            <v>12</v>
          </cell>
          <cell r="I14">
            <v>0</v>
          </cell>
          <cell r="J14">
            <v>0</v>
          </cell>
          <cell r="K14">
            <v>0</v>
          </cell>
          <cell r="L14">
            <v>12</v>
          </cell>
          <cell r="M14">
            <v>0</v>
          </cell>
          <cell r="N14">
            <v>0</v>
          </cell>
          <cell r="O14">
            <v>0</v>
          </cell>
          <cell r="P14">
            <v>12</v>
          </cell>
          <cell r="Q14">
            <v>0</v>
          </cell>
          <cell r="R14">
            <v>0</v>
          </cell>
        </row>
        <row r="15">
          <cell r="B15" t="str">
            <v>Dhirubhai Deepwater KG1</v>
          </cell>
          <cell r="C15">
            <v>0</v>
          </cell>
          <cell r="D15">
            <v>0</v>
          </cell>
          <cell r="E15">
            <v>62</v>
          </cell>
          <cell r="F15">
            <v>3</v>
          </cell>
          <cell r="G15">
            <v>0</v>
          </cell>
          <cell r="H15">
            <v>0</v>
          </cell>
          <cell r="I15">
            <v>41</v>
          </cell>
          <cell r="J15">
            <v>0</v>
          </cell>
          <cell r="K15">
            <v>0</v>
          </cell>
          <cell r="L15">
            <v>0</v>
          </cell>
          <cell r="M15">
            <v>62</v>
          </cell>
          <cell r="N15">
            <v>3</v>
          </cell>
          <cell r="O15">
            <v>0</v>
          </cell>
          <cell r="P15">
            <v>0</v>
          </cell>
          <cell r="Q15">
            <v>41</v>
          </cell>
          <cell r="R15">
            <v>0</v>
          </cell>
        </row>
        <row r="16">
          <cell r="B16" t="str">
            <v>Dhirubhai Deepwater KG2</v>
          </cell>
          <cell r="C16">
            <v>21</v>
          </cell>
          <cell r="D16">
            <v>0</v>
          </cell>
          <cell r="E16">
            <v>0</v>
          </cell>
          <cell r="F16">
            <v>0</v>
          </cell>
          <cell r="G16">
            <v>21</v>
          </cell>
          <cell r="H16">
            <v>0</v>
          </cell>
          <cell r="I16">
            <v>0</v>
          </cell>
          <cell r="J16">
            <v>0</v>
          </cell>
          <cell r="K16">
            <v>21</v>
          </cell>
          <cell r="L16">
            <v>0</v>
          </cell>
          <cell r="M16">
            <v>0</v>
          </cell>
          <cell r="N16">
            <v>0</v>
          </cell>
          <cell r="O16">
            <v>21</v>
          </cell>
          <cell r="P16">
            <v>0</v>
          </cell>
          <cell r="Q16">
            <v>0</v>
          </cell>
          <cell r="R16">
            <v>0</v>
          </cell>
        </row>
        <row r="17">
          <cell r="B17" t="str">
            <v>Petrobras 10000</v>
          </cell>
          <cell r="C17">
            <v>0</v>
          </cell>
          <cell r="D17">
            <v>30</v>
          </cell>
          <cell r="E17">
            <v>43</v>
          </cell>
          <cell r="F17">
            <v>0</v>
          </cell>
          <cell r="G17">
            <v>0</v>
          </cell>
          <cell r="H17">
            <v>30</v>
          </cell>
          <cell r="I17">
            <v>43</v>
          </cell>
          <cell r="J17">
            <v>0</v>
          </cell>
          <cell r="K17">
            <v>0</v>
          </cell>
          <cell r="L17">
            <v>30</v>
          </cell>
          <cell r="M17">
            <v>43</v>
          </cell>
          <cell r="N17">
            <v>0</v>
          </cell>
          <cell r="O17">
            <v>0</v>
          </cell>
          <cell r="P17">
            <v>30</v>
          </cell>
          <cell r="Q17">
            <v>43</v>
          </cell>
          <cell r="R17">
            <v>0</v>
          </cell>
        </row>
        <row r="18">
          <cell r="B18" t="str">
            <v>GSF Jack Ryan</v>
          </cell>
          <cell r="C18">
            <v>0</v>
          </cell>
          <cell r="D18">
            <v>0</v>
          </cell>
          <cell r="E18">
            <v>5</v>
          </cell>
          <cell r="F18">
            <v>92</v>
          </cell>
          <cell r="G18">
            <v>0</v>
          </cell>
          <cell r="H18">
            <v>0</v>
          </cell>
          <cell r="I18">
            <v>5</v>
          </cell>
          <cell r="J18">
            <v>92</v>
          </cell>
          <cell r="K18">
            <v>0</v>
          </cell>
          <cell r="L18">
            <v>0</v>
          </cell>
          <cell r="M18">
            <v>65</v>
          </cell>
          <cell r="N18">
            <v>59</v>
          </cell>
          <cell r="O18">
            <v>0</v>
          </cell>
          <cell r="P18">
            <v>0</v>
          </cell>
          <cell r="Q18">
            <v>65</v>
          </cell>
          <cell r="R18">
            <v>59</v>
          </cell>
        </row>
        <row r="19">
          <cell r="B19" t="str">
            <v>Deepwater Nautilus</v>
          </cell>
          <cell r="C19">
            <v>0</v>
          </cell>
          <cell r="D19">
            <v>0</v>
          </cell>
          <cell r="E19">
            <v>30</v>
          </cell>
          <cell r="F19">
            <v>92</v>
          </cell>
          <cell r="G19">
            <v>0</v>
          </cell>
          <cell r="H19">
            <v>0</v>
          </cell>
          <cell r="I19">
            <v>30</v>
          </cell>
          <cell r="J19">
            <v>92</v>
          </cell>
          <cell r="K19">
            <v>0</v>
          </cell>
          <cell r="L19">
            <v>0</v>
          </cell>
          <cell r="M19">
            <v>30</v>
          </cell>
          <cell r="N19">
            <v>92</v>
          </cell>
          <cell r="O19">
            <v>0</v>
          </cell>
          <cell r="P19">
            <v>0</v>
          </cell>
          <cell r="Q19">
            <v>30</v>
          </cell>
          <cell r="R19">
            <v>92</v>
          </cell>
        </row>
        <row r="20">
          <cell r="B20" t="str">
            <v>Sedco Energy</v>
          </cell>
          <cell r="C20">
            <v>0</v>
          </cell>
          <cell r="D20">
            <v>0</v>
          </cell>
          <cell r="E20">
            <v>0</v>
          </cell>
          <cell r="F20">
            <v>0</v>
          </cell>
          <cell r="G20">
            <v>0</v>
          </cell>
          <cell r="H20">
            <v>0</v>
          </cell>
          <cell r="I20">
            <v>0</v>
          </cell>
          <cell r="J20">
            <v>0</v>
          </cell>
          <cell r="K20">
            <v>10</v>
          </cell>
          <cell r="L20">
            <v>0</v>
          </cell>
          <cell r="M20">
            <v>0</v>
          </cell>
          <cell r="N20">
            <v>0</v>
          </cell>
          <cell r="O20">
            <v>0</v>
          </cell>
          <cell r="P20">
            <v>0</v>
          </cell>
          <cell r="Q20">
            <v>0</v>
          </cell>
          <cell r="R20">
            <v>0</v>
          </cell>
        </row>
        <row r="21">
          <cell r="B21" t="str">
            <v>Discoverer Seven Seas</v>
          </cell>
          <cell r="C21">
            <v>0</v>
          </cell>
          <cell r="D21">
            <v>14</v>
          </cell>
          <cell r="E21">
            <v>0</v>
          </cell>
          <cell r="F21">
            <v>0</v>
          </cell>
          <cell r="G21">
            <v>0</v>
          </cell>
          <cell r="H21">
            <v>0</v>
          </cell>
          <cell r="I21">
            <v>0</v>
          </cell>
          <cell r="J21">
            <v>0</v>
          </cell>
          <cell r="K21">
            <v>0</v>
          </cell>
          <cell r="L21">
            <v>14</v>
          </cell>
          <cell r="M21">
            <v>0</v>
          </cell>
          <cell r="N21">
            <v>0</v>
          </cell>
          <cell r="O21">
            <v>0</v>
          </cell>
          <cell r="P21">
            <v>0</v>
          </cell>
          <cell r="Q21">
            <v>0</v>
          </cell>
          <cell r="R21">
            <v>0</v>
          </cell>
        </row>
        <row r="22">
          <cell r="B22" t="str">
            <v>Jack Bates</v>
          </cell>
          <cell r="C22">
            <v>0</v>
          </cell>
          <cell r="D22">
            <v>8</v>
          </cell>
          <cell r="E22">
            <v>6</v>
          </cell>
          <cell r="F22">
            <v>0</v>
          </cell>
          <cell r="G22">
            <v>0</v>
          </cell>
          <cell r="H22">
            <v>4</v>
          </cell>
          <cell r="I22">
            <v>6</v>
          </cell>
          <cell r="J22">
            <v>0</v>
          </cell>
          <cell r="K22">
            <v>0</v>
          </cell>
          <cell r="L22">
            <v>0</v>
          </cell>
          <cell r="M22">
            <v>14</v>
          </cell>
          <cell r="N22">
            <v>0</v>
          </cell>
          <cell r="O22">
            <v>0</v>
          </cell>
          <cell r="P22">
            <v>0</v>
          </cell>
          <cell r="Q22">
            <v>10</v>
          </cell>
          <cell r="R22">
            <v>0</v>
          </cell>
        </row>
        <row r="23">
          <cell r="B23" t="str">
            <v>M.G. Hulme, Jr.</v>
          </cell>
          <cell r="C23">
            <v>59</v>
          </cell>
          <cell r="D23">
            <v>31</v>
          </cell>
          <cell r="E23">
            <v>0</v>
          </cell>
          <cell r="F23">
            <v>0</v>
          </cell>
          <cell r="G23">
            <v>0</v>
          </cell>
          <cell r="H23">
            <v>0</v>
          </cell>
          <cell r="I23">
            <v>0</v>
          </cell>
          <cell r="J23">
            <v>0</v>
          </cell>
          <cell r="K23">
            <v>59</v>
          </cell>
          <cell r="L23">
            <v>31</v>
          </cell>
          <cell r="M23">
            <v>0</v>
          </cell>
          <cell r="N23">
            <v>0</v>
          </cell>
          <cell r="O23">
            <v>0</v>
          </cell>
          <cell r="P23">
            <v>0</v>
          </cell>
          <cell r="Q23">
            <v>0</v>
          </cell>
          <cell r="R23">
            <v>0</v>
          </cell>
        </row>
        <row r="24">
          <cell r="B24" t="str">
            <v>Sedco 702</v>
          </cell>
          <cell r="C24">
            <v>42</v>
          </cell>
          <cell r="D24">
            <v>0</v>
          </cell>
          <cell r="E24">
            <v>0</v>
          </cell>
          <cell r="F24">
            <v>0</v>
          </cell>
          <cell r="G24">
            <v>42</v>
          </cell>
          <cell r="H24">
            <v>0</v>
          </cell>
          <cell r="I24">
            <v>0</v>
          </cell>
          <cell r="J24">
            <v>0</v>
          </cell>
          <cell r="K24">
            <v>42</v>
          </cell>
          <cell r="L24">
            <v>0</v>
          </cell>
          <cell r="M24">
            <v>0</v>
          </cell>
          <cell r="N24">
            <v>0</v>
          </cell>
          <cell r="O24">
            <v>42</v>
          </cell>
          <cell r="P24">
            <v>0</v>
          </cell>
          <cell r="Q24">
            <v>0</v>
          </cell>
          <cell r="R24">
            <v>0</v>
          </cell>
        </row>
        <row r="25">
          <cell r="B25" t="str">
            <v>Sedco 706</v>
          </cell>
          <cell r="C25">
            <v>0</v>
          </cell>
          <cell r="D25">
            <v>22</v>
          </cell>
          <cell r="E25">
            <v>0</v>
          </cell>
          <cell r="F25">
            <v>0</v>
          </cell>
          <cell r="G25">
            <v>0</v>
          </cell>
          <cell r="H25">
            <v>21</v>
          </cell>
          <cell r="I25">
            <v>0</v>
          </cell>
          <cell r="J25">
            <v>0</v>
          </cell>
          <cell r="K25">
            <v>0</v>
          </cell>
          <cell r="L25">
            <v>22</v>
          </cell>
          <cell r="M25">
            <v>0</v>
          </cell>
          <cell r="N25">
            <v>0</v>
          </cell>
          <cell r="O25">
            <v>0</v>
          </cell>
          <cell r="P25">
            <v>21</v>
          </cell>
          <cell r="Q25">
            <v>0</v>
          </cell>
          <cell r="R25">
            <v>0</v>
          </cell>
        </row>
        <row r="26">
          <cell r="B26" t="str">
            <v>GSF Celtic Sea</v>
          </cell>
          <cell r="C26">
            <v>0</v>
          </cell>
          <cell r="D26">
            <v>0</v>
          </cell>
          <cell r="E26">
            <v>4</v>
          </cell>
          <cell r="F26">
            <v>38</v>
          </cell>
          <cell r="G26">
            <v>0</v>
          </cell>
          <cell r="H26">
            <v>0</v>
          </cell>
          <cell r="I26">
            <v>4</v>
          </cell>
          <cell r="J26">
            <v>38</v>
          </cell>
          <cell r="K26">
            <v>0</v>
          </cell>
          <cell r="L26">
            <v>0</v>
          </cell>
          <cell r="M26">
            <v>0</v>
          </cell>
          <cell r="N26">
            <v>42</v>
          </cell>
          <cell r="O26">
            <v>0</v>
          </cell>
          <cell r="P26">
            <v>0</v>
          </cell>
          <cell r="Q26">
            <v>0</v>
          </cell>
          <cell r="R26">
            <v>42</v>
          </cell>
        </row>
        <row r="27">
          <cell r="B27" t="str">
            <v>Deepwater Navigator</v>
          </cell>
          <cell r="C27">
            <v>0</v>
          </cell>
          <cell r="D27">
            <v>0</v>
          </cell>
          <cell r="E27">
            <v>14</v>
          </cell>
          <cell r="F27">
            <v>0</v>
          </cell>
          <cell r="G27">
            <v>0</v>
          </cell>
          <cell r="H27">
            <v>0</v>
          </cell>
          <cell r="I27">
            <v>14</v>
          </cell>
          <cell r="J27">
            <v>0</v>
          </cell>
          <cell r="K27">
            <v>0</v>
          </cell>
          <cell r="L27">
            <v>0</v>
          </cell>
          <cell r="M27">
            <v>14</v>
          </cell>
          <cell r="N27">
            <v>0</v>
          </cell>
          <cell r="O27">
            <v>0</v>
          </cell>
          <cell r="P27">
            <v>0</v>
          </cell>
          <cell r="Q27">
            <v>14</v>
          </cell>
          <cell r="R27">
            <v>0</v>
          </cell>
        </row>
        <row r="28">
          <cell r="B28" t="str">
            <v>Transocean Marianas</v>
          </cell>
          <cell r="C28">
            <v>5</v>
          </cell>
          <cell r="D28">
            <v>0</v>
          </cell>
          <cell r="E28">
            <v>0</v>
          </cell>
          <cell r="F28">
            <v>30</v>
          </cell>
          <cell r="G28">
            <v>0</v>
          </cell>
          <cell r="H28">
            <v>0</v>
          </cell>
          <cell r="I28">
            <v>0</v>
          </cell>
          <cell r="J28">
            <v>30</v>
          </cell>
          <cell r="K28">
            <v>5</v>
          </cell>
          <cell r="L28">
            <v>0</v>
          </cell>
          <cell r="M28">
            <v>0</v>
          </cell>
          <cell r="N28">
            <v>30</v>
          </cell>
          <cell r="O28">
            <v>0</v>
          </cell>
          <cell r="P28">
            <v>0</v>
          </cell>
          <cell r="Q28">
            <v>0</v>
          </cell>
          <cell r="R28">
            <v>30</v>
          </cell>
        </row>
        <row r="29">
          <cell r="B29" t="str">
            <v>Transocean Rather</v>
          </cell>
          <cell r="C29">
            <v>8</v>
          </cell>
          <cell r="D29">
            <v>0</v>
          </cell>
          <cell r="E29">
            <v>0</v>
          </cell>
          <cell r="F29">
            <v>0</v>
          </cell>
          <cell r="G29">
            <v>0</v>
          </cell>
          <cell r="H29">
            <v>0</v>
          </cell>
          <cell r="I29">
            <v>0</v>
          </cell>
          <cell r="J29">
            <v>0</v>
          </cell>
          <cell r="K29">
            <v>28</v>
          </cell>
          <cell r="L29">
            <v>0</v>
          </cell>
          <cell r="M29">
            <v>0</v>
          </cell>
          <cell r="N29">
            <v>0</v>
          </cell>
          <cell r="O29">
            <v>0</v>
          </cell>
          <cell r="P29">
            <v>0</v>
          </cell>
          <cell r="Q29">
            <v>0</v>
          </cell>
          <cell r="R29">
            <v>0</v>
          </cell>
        </row>
        <row r="30">
          <cell r="B30" t="str">
            <v>Transocean Barents</v>
          </cell>
          <cell r="C30">
            <v>0</v>
          </cell>
          <cell r="D30">
            <v>12</v>
          </cell>
          <cell r="E30">
            <v>70</v>
          </cell>
          <cell r="F30">
            <v>0</v>
          </cell>
          <cell r="G30">
            <v>0</v>
          </cell>
          <cell r="H30">
            <v>12</v>
          </cell>
          <cell r="I30">
            <v>70</v>
          </cell>
          <cell r="J30">
            <v>0</v>
          </cell>
          <cell r="K30">
            <v>0</v>
          </cell>
          <cell r="L30">
            <v>12</v>
          </cell>
          <cell r="M30">
            <v>70</v>
          </cell>
          <cell r="N30">
            <v>0</v>
          </cell>
          <cell r="O30">
            <v>0</v>
          </cell>
          <cell r="P30">
            <v>12</v>
          </cell>
          <cell r="Q30">
            <v>70</v>
          </cell>
          <cell r="R30">
            <v>0</v>
          </cell>
        </row>
        <row r="31">
          <cell r="B31" t="str">
            <v>Transocean Arctic</v>
          </cell>
          <cell r="C31">
            <v>0</v>
          </cell>
          <cell r="D31">
            <v>0</v>
          </cell>
          <cell r="E31">
            <v>34</v>
          </cell>
          <cell r="F31">
            <v>44</v>
          </cell>
          <cell r="G31">
            <v>0</v>
          </cell>
          <cell r="H31">
            <v>0</v>
          </cell>
          <cell r="I31">
            <v>34</v>
          </cell>
          <cell r="J31">
            <v>44</v>
          </cell>
          <cell r="K31">
            <v>0</v>
          </cell>
          <cell r="L31">
            <v>0</v>
          </cell>
          <cell r="M31">
            <v>34</v>
          </cell>
          <cell r="N31">
            <v>44</v>
          </cell>
          <cell r="O31">
            <v>0</v>
          </cell>
          <cell r="P31">
            <v>0</v>
          </cell>
          <cell r="Q31">
            <v>34</v>
          </cell>
          <cell r="R31">
            <v>44</v>
          </cell>
        </row>
        <row r="32">
          <cell r="B32" t="str">
            <v>Polar Pioneer</v>
          </cell>
          <cell r="C32">
            <v>21</v>
          </cell>
          <cell r="D32">
            <v>91</v>
          </cell>
          <cell r="E32">
            <v>15</v>
          </cell>
          <cell r="F32">
            <v>0</v>
          </cell>
          <cell r="G32">
            <v>21</v>
          </cell>
          <cell r="H32">
            <v>91</v>
          </cell>
          <cell r="I32">
            <v>15</v>
          </cell>
          <cell r="J32">
            <v>0</v>
          </cell>
          <cell r="K32">
            <v>0</v>
          </cell>
          <cell r="L32">
            <v>90</v>
          </cell>
          <cell r="M32">
            <v>24</v>
          </cell>
          <cell r="N32">
            <v>0</v>
          </cell>
          <cell r="O32">
            <v>0</v>
          </cell>
          <cell r="P32">
            <v>90</v>
          </cell>
          <cell r="Q32">
            <v>24</v>
          </cell>
          <cell r="R32">
            <v>0</v>
          </cell>
        </row>
        <row r="33">
          <cell r="B33" t="str">
            <v>GSF Arctic I</v>
          </cell>
          <cell r="C33">
            <v>0</v>
          </cell>
          <cell r="D33">
            <v>61</v>
          </cell>
          <cell r="E33">
            <v>92</v>
          </cell>
          <cell r="F33">
            <v>0</v>
          </cell>
          <cell r="G33">
            <v>0</v>
          </cell>
          <cell r="H33">
            <v>0</v>
          </cell>
          <cell r="I33">
            <v>0</v>
          </cell>
          <cell r="J33">
            <v>0</v>
          </cell>
          <cell r="K33">
            <v>0</v>
          </cell>
          <cell r="L33">
            <v>30</v>
          </cell>
          <cell r="M33">
            <v>0</v>
          </cell>
          <cell r="N33">
            <v>0</v>
          </cell>
          <cell r="O33">
            <v>0</v>
          </cell>
          <cell r="P33">
            <v>0</v>
          </cell>
          <cell r="Q33">
            <v>0</v>
          </cell>
          <cell r="R33">
            <v>0</v>
          </cell>
        </row>
        <row r="34">
          <cell r="B34" t="str">
            <v>Actinia</v>
          </cell>
          <cell r="C34">
            <v>0</v>
          </cell>
          <cell r="D34">
            <v>0</v>
          </cell>
          <cell r="E34">
            <v>21</v>
          </cell>
          <cell r="F34">
            <v>0</v>
          </cell>
          <cell r="G34">
            <v>0</v>
          </cell>
          <cell r="H34">
            <v>0</v>
          </cell>
          <cell r="I34">
            <v>21</v>
          </cell>
          <cell r="J34">
            <v>0</v>
          </cell>
          <cell r="K34">
            <v>0</v>
          </cell>
          <cell r="L34">
            <v>0</v>
          </cell>
          <cell r="M34">
            <v>21</v>
          </cell>
          <cell r="N34">
            <v>0</v>
          </cell>
          <cell r="O34">
            <v>0</v>
          </cell>
          <cell r="P34">
            <v>0</v>
          </cell>
          <cell r="Q34">
            <v>21</v>
          </cell>
          <cell r="R34">
            <v>0</v>
          </cell>
        </row>
        <row r="35">
          <cell r="B35" t="str">
            <v>GSF Grand Banks</v>
          </cell>
          <cell r="C35">
            <v>90</v>
          </cell>
          <cell r="D35">
            <v>40</v>
          </cell>
          <cell r="E35">
            <v>0</v>
          </cell>
          <cell r="F35">
            <v>0</v>
          </cell>
          <cell r="G35">
            <v>90</v>
          </cell>
          <cell r="H35">
            <v>19</v>
          </cell>
          <cell r="I35">
            <v>0</v>
          </cell>
          <cell r="J35">
            <v>0</v>
          </cell>
          <cell r="K35">
            <v>90</v>
          </cell>
          <cell r="L35">
            <v>1</v>
          </cell>
          <cell r="M35">
            <v>0</v>
          </cell>
          <cell r="N35">
            <v>0</v>
          </cell>
          <cell r="O35">
            <v>70</v>
          </cell>
          <cell r="P35">
            <v>0</v>
          </cell>
          <cell r="Q35">
            <v>0</v>
          </cell>
          <cell r="R35">
            <v>0</v>
          </cell>
        </row>
        <row r="36">
          <cell r="B36" t="str">
            <v>GSF Rig 140</v>
          </cell>
          <cell r="C36">
            <v>0</v>
          </cell>
          <cell r="D36">
            <v>0</v>
          </cell>
          <cell r="E36">
            <v>36</v>
          </cell>
          <cell r="F36">
            <v>0</v>
          </cell>
          <cell r="G36">
            <v>0</v>
          </cell>
          <cell r="H36">
            <v>0</v>
          </cell>
          <cell r="I36">
            <v>30</v>
          </cell>
          <cell r="J36">
            <v>0</v>
          </cell>
          <cell r="K36">
            <v>0</v>
          </cell>
          <cell r="L36">
            <v>0</v>
          </cell>
          <cell r="M36">
            <v>30</v>
          </cell>
          <cell r="N36">
            <v>6</v>
          </cell>
          <cell r="O36">
            <v>0</v>
          </cell>
          <cell r="P36">
            <v>0</v>
          </cell>
          <cell r="Q36">
            <v>30</v>
          </cell>
          <cell r="R36">
            <v>0</v>
          </cell>
        </row>
        <row r="37">
          <cell r="B37" t="str">
            <v>Transocean Legend</v>
          </cell>
          <cell r="C37">
            <v>34</v>
          </cell>
          <cell r="D37">
            <v>0</v>
          </cell>
          <cell r="E37">
            <v>0</v>
          </cell>
          <cell r="F37">
            <v>0</v>
          </cell>
          <cell r="G37">
            <v>34</v>
          </cell>
          <cell r="H37">
            <v>0</v>
          </cell>
          <cell r="I37">
            <v>0</v>
          </cell>
          <cell r="J37">
            <v>0</v>
          </cell>
          <cell r="K37">
            <v>34</v>
          </cell>
          <cell r="L37">
            <v>0</v>
          </cell>
          <cell r="M37">
            <v>0</v>
          </cell>
          <cell r="N37">
            <v>0</v>
          </cell>
          <cell r="O37">
            <v>34</v>
          </cell>
          <cell r="P37">
            <v>0</v>
          </cell>
          <cell r="Q37">
            <v>0</v>
          </cell>
          <cell r="R37">
            <v>0</v>
          </cell>
        </row>
        <row r="38">
          <cell r="B38" t="str">
            <v>Transocean Amirante</v>
          </cell>
          <cell r="C38">
            <v>58</v>
          </cell>
          <cell r="D38">
            <v>2</v>
          </cell>
          <cell r="E38">
            <v>0</v>
          </cell>
          <cell r="F38">
            <v>0</v>
          </cell>
          <cell r="G38">
            <v>0</v>
          </cell>
          <cell r="H38">
            <v>0</v>
          </cell>
          <cell r="I38">
            <v>0</v>
          </cell>
          <cell r="J38">
            <v>0</v>
          </cell>
          <cell r="K38">
            <v>58</v>
          </cell>
          <cell r="L38">
            <v>2</v>
          </cell>
          <cell r="M38">
            <v>0</v>
          </cell>
          <cell r="N38">
            <v>0</v>
          </cell>
          <cell r="O38">
            <v>0</v>
          </cell>
          <cell r="P38">
            <v>0</v>
          </cell>
          <cell r="Q38">
            <v>0</v>
          </cell>
          <cell r="R38">
            <v>0</v>
          </cell>
        </row>
        <row r="39">
          <cell r="B39" t="str">
            <v>Sedco 704</v>
          </cell>
          <cell r="C39">
            <v>4</v>
          </cell>
          <cell r="D39">
            <v>0</v>
          </cell>
          <cell r="E39">
            <v>0</v>
          </cell>
          <cell r="F39">
            <v>0</v>
          </cell>
          <cell r="G39">
            <v>4</v>
          </cell>
          <cell r="H39">
            <v>0</v>
          </cell>
          <cell r="I39">
            <v>0</v>
          </cell>
          <cell r="J39">
            <v>0</v>
          </cell>
          <cell r="K39">
            <v>4</v>
          </cell>
          <cell r="L39">
            <v>0</v>
          </cell>
          <cell r="M39">
            <v>0</v>
          </cell>
          <cell r="N39">
            <v>0</v>
          </cell>
          <cell r="O39">
            <v>4</v>
          </cell>
          <cell r="P39">
            <v>0</v>
          </cell>
          <cell r="Q39">
            <v>0</v>
          </cell>
          <cell r="R39">
            <v>0</v>
          </cell>
        </row>
        <row r="40">
          <cell r="B40" t="str">
            <v>Sedco 711</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t="str">
            <v>Sedco 714</v>
          </cell>
          <cell r="C41">
            <v>90</v>
          </cell>
          <cell r="D41">
            <v>23</v>
          </cell>
          <cell r="E41">
            <v>0</v>
          </cell>
          <cell r="F41">
            <v>0</v>
          </cell>
          <cell r="G41">
            <v>90</v>
          </cell>
          <cell r="H41">
            <v>23</v>
          </cell>
          <cell r="I41">
            <v>0</v>
          </cell>
          <cell r="J41">
            <v>0</v>
          </cell>
          <cell r="K41">
            <v>0</v>
          </cell>
          <cell r="L41">
            <v>85</v>
          </cell>
          <cell r="M41">
            <v>35</v>
          </cell>
          <cell r="N41">
            <v>0</v>
          </cell>
          <cell r="O41">
            <v>0</v>
          </cell>
          <cell r="P41">
            <v>85</v>
          </cell>
          <cell r="Q41">
            <v>35</v>
          </cell>
          <cell r="R41">
            <v>0</v>
          </cell>
        </row>
        <row r="42">
          <cell r="B42" t="str">
            <v>Sedneth 701</v>
          </cell>
          <cell r="C42">
            <v>35</v>
          </cell>
          <cell r="D42">
            <v>0</v>
          </cell>
          <cell r="E42">
            <v>0</v>
          </cell>
          <cell r="F42">
            <v>0</v>
          </cell>
          <cell r="G42">
            <v>35</v>
          </cell>
          <cell r="H42">
            <v>0</v>
          </cell>
          <cell r="I42">
            <v>0</v>
          </cell>
          <cell r="J42">
            <v>0</v>
          </cell>
          <cell r="K42">
            <v>35</v>
          </cell>
          <cell r="L42">
            <v>0</v>
          </cell>
          <cell r="M42">
            <v>0</v>
          </cell>
          <cell r="N42">
            <v>0</v>
          </cell>
          <cell r="O42">
            <v>35</v>
          </cell>
          <cell r="P42">
            <v>0</v>
          </cell>
          <cell r="Q42">
            <v>0</v>
          </cell>
          <cell r="R42">
            <v>0</v>
          </cell>
        </row>
        <row r="43">
          <cell r="B43" t="str">
            <v>GSF Arctic III</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t="str">
            <v>Transocean Driller</v>
          </cell>
          <cell r="C44">
            <v>0</v>
          </cell>
          <cell r="D44">
            <v>0</v>
          </cell>
          <cell r="E44">
            <v>0</v>
          </cell>
          <cell r="F44">
            <v>20</v>
          </cell>
          <cell r="G44">
            <v>0</v>
          </cell>
          <cell r="H44">
            <v>0</v>
          </cell>
          <cell r="I44">
            <v>0</v>
          </cell>
          <cell r="J44">
            <v>20</v>
          </cell>
          <cell r="K44">
            <v>0</v>
          </cell>
          <cell r="L44">
            <v>0</v>
          </cell>
          <cell r="M44">
            <v>0</v>
          </cell>
          <cell r="N44">
            <v>20</v>
          </cell>
          <cell r="O44">
            <v>0</v>
          </cell>
          <cell r="P44">
            <v>0</v>
          </cell>
          <cell r="Q44">
            <v>0</v>
          </cell>
          <cell r="R44">
            <v>20</v>
          </cell>
        </row>
        <row r="45">
          <cell r="B45" t="str">
            <v>Transocean John Shaw</v>
          </cell>
          <cell r="C45">
            <v>90</v>
          </cell>
          <cell r="D45">
            <v>0</v>
          </cell>
          <cell r="E45">
            <v>0</v>
          </cell>
          <cell r="F45">
            <v>0</v>
          </cell>
          <cell r="G45">
            <v>90</v>
          </cell>
          <cell r="H45">
            <v>0</v>
          </cell>
          <cell r="I45">
            <v>0</v>
          </cell>
          <cell r="J45">
            <v>0</v>
          </cell>
          <cell r="K45">
            <v>81</v>
          </cell>
          <cell r="L45">
            <v>25</v>
          </cell>
          <cell r="M45">
            <v>0</v>
          </cell>
          <cell r="N45">
            <v>0</v>
          </cell>
          <cell r="O45">
            <v>81</v>
          </cell>
          <cell r="P45">
            <v>25</v>
          </cell>
          <cell r="Q45">
            <v>0</v>
          </cell>
          <cell r="R45">
            <v>0</v>
          </cell>
        </row>
        <row r="46">
          <cell r="B46" t="str">
            <v>GSF Constellation I</v>
          </cell>
          <cell r="C46">
            <v>7</v>
          </cell>
          <cell r="D46">
            <v>0</v>
          </cell>
          <cell r="E46">
            <v>0</v>
          </cell>
          <cell r="F46">
            <v>0</v>
          </cell>
          <cell r="G46">
            <v>7</v>
          </cell>
          <cell r="H46">
            <v>0</v>
          </cell>
          <cell r="I46">
            <v>0</v>
          </cell>
          <cell r="J46">
            <v>0</v>
          </cell>
          <cell r="K46">
            <v>7</v>
          </cell>
          <cell r="L46">
            <v>0</v>
          </cell>
          <cell r="M46">
            <v>0</v>
          </cell>
          <cell r="N46">
            <v>0</v>
          </cell>
          <cell r="O46">
            <v>7</v>
          </cell>
          <cell r="P46">
            <v>0</v>
          </cell>
          <cell r="Q46">
            <v>0</v>
          </cell>
          <cell r="R46">
            <v>0</v>
          </cell>
        </row>
        <row r="47">
          <cell r="B47" t="str">
            <v>GSF Galaxy I</v>
          </cell>
          <cell r="C47">
            <v>0</v>
          </cell>
          <cell r="D47">
            <v>0</v>
          </cell>
          <cell r="E47">
            <v>0</v>
          </cell>
          <cell r="F47">
            <v>0</v>
          </cell>
          <cell r="G47">
            <v>0</v>
          </cell>
          <cell r="H47">
            <v>0</v>
          </cell>
          <cell r="I47">
            <v>0</v>
          </cell>
          <cell r="J47">
            <v>0</v>
          </cell>
          <cell r="K47">
            <v>10</v>
          </cell>
          <cell r="L47">
            <v>0</v>
          </cell>
          <cell r="M47">
            <v>0</v>
          </cell>
          <cell r="N47">
            <v>0</v>
          </cell>
          <cell r="O47">
            <v>10</v>
          </cell>
          <cell r="P47">
            <v>0</v>
          </cell>
          <cell r="Q47">
            <v>0</v>
          </cell>
          <cell r="R47">
            <v>0</v>
          </cell>
        </row>
        <row r="48">
          <cell r="B48" t="str">
            <v>Transocean Honor</v>
          </cell>
          <cell r="C48">
            <v>0</v>
          </cell>
          <cell r="D48">
            <v>0</v>
          </cell>
          <cell r="E48">
            <v>0</v>
          </cell>
          <cell r="F48">
            <v>3</v>
          </cell>
          <cell r="G48">
            <v>0</v>
          </cell>
          <cell r="H48">
            <v>0</v>
          </cell>
          <cell r="I48">
            <v>0</v>
          </cell>
          <cell r="J48">
            <v>3</v>
          </cell>
          <cell r="K48">
            <v>0</v>
          </cell>
          <cell r="L48">
            <v>0</v>
          </cell>
          <cell r="M48">
            <v>0</v>
          </cell>
          <cell r="N48">
            <v>3</v>
          </cell>
          <cell r="O48">
            <v>0</v>
          </cell>
          <cell r="P48">
            <v>0</v>
          </cell>
          <cell r="Q48">
            <v>0</v>
          </cell>
          <cell r="R48">
            <v>3</v>
          </cell>
        </row>
        <row r="49">
          <cell r="B49" t="str">
            <v>GSF Galaxy III</v>
          </cell>
          <cell r="C49">
            <v>0</v>
          </cell>
          <cell r="D49">
            <v>70</v>
          </cell>
          <cell r="E49">
            <v>14</v>
          </cell>
          <cell r="F49">
            <v>0</v>
          </cell>
          <cell r="G49">
            <v>0</v>
          </cell>
          <cell r="H49">
            <v>66</v>
          </cell>
          <cell r="I49">
            <v>11</v>
          </cell>
          <cell r="J49">
            <v>0</v>
          </cell>
          <cell r="K49">
            <v>0</v>
          </cell>
          <cell r="L49">
            <v>70</v>
          </cell>
          <cell r="M49">
            <v>14</v>
          </cell>
          <cell r="N49">
            <v>0</v>
          </cell>
          <cell r="O49">
            <v>0</v>
          </cell>
          <cell r="P49">
            <v>66</v>
          </cell>
          <cell r="Q49">
            <v>11</v>
          </cell>
          <cell r="R49">
            <v>0</v>
          </cell>
        </row>
        <row r="50">
          <cell r="B50" t="str">
            <v>GSF Magellan</v>
          </cell>
          <cell r="C50">
            <v>0</v>
          </cell>
          <cell r="D50">
            <v>21</v>
          </cell>
          <cell r="E50">
            <v>0</v>
          </cell>
          <cell r="F50">
            <v>0</v>
          </cell>
          <cell r="G50">
            <v>0</v>
          </cell>
          <cell r="H50">
            <v>21</v>
          </cell>
          <cell r="I50">
            <v>0</v>
          </cell>
          <cell r="J50">
            <v>0</v>
          </cell>
          <cell r="K50">
            <v>0</v>
          </cell>
          <cell r="L50">
            <v>21</v>
          </cell>
          <cell r="M50">
            <v>0</v>
          </cell>
          <cell r="N50">
            <v>0</v>
          </cell>
          <cell r="O50">
            <v>0</v>
          </cell>
          <cell r="P50">
            <v>21</v>
          </cell>
          <cell r="Q50">
            <v>0</v>
          </cell>
          <cell r="R50">
            <v>0</v>
          </cell>
        </row>
        <row r="51">
          <cell r="B51" t="str">
            <v>GSF Monitor</v>
          </cell>
          <cell r="C51">
            <v>0</v>
          </cell>
          <cell r="D51">
            <v>0</v>
          </cell>
          <cell r="E51">
            <v>0</v>
          </cell>
          <cell r="F51">
            <v>60</v>
          </cell>
          <cell r="G51">
            <v>0</v>
          </cell>
          <cell r="H51">
            <v>0</v>
          </cell>
          <cell r="I51">
            <v>0</v>
          </cell>
          <cell r="J51">
            <v>0</v>
          </cell>
          <cell r="K51">
            <v>0</v>
          </cell>
          <cell r="L51">
            <v>0</v>
          </cell>
          <cell r="M51">
            <v>0</v>
          </cell>
          <cell r="N51">
            <v>60</v>
          </cell>
          <cell r="O51">
            <v>0</v>
          </cell>
          <cell r="P51">
            <v>0</v>
          </cell>
          <cell r="Q51">
            <v>0</v>
          </cell>
          <cell r="R51">
            <v>0</v>
          </cell>
        </row>
        <row r="52">
          <cell r="B52" t="str">
            <v>Total</v>
          </cell>
          <cell r="C52">
            <v>742</v>
          </cell>
          <cell r="D52">
            <v>446</v>
          </cell>
          <cell r="E52">
            <v>576</v>
          </cell>
          <cell r="F52">
            <v>394</v>
          </cell>
          <cell r="G52">
            <v>537</v>
          </cell>
          <cell r="H52">
            <v>308</v>
          </cell>
          <cell r="I52">
            <v>433</v>
          </cell>
          <cell r="J52">
            <v>331</v>
          </cell>
          <cell r="K52">
            <v>662</v>
          </cell>
          <cell r="L52">
            <v>476</v>
          </cell>
          <cell r="M52">
            <v>586</v>
          </cell>
          <cell r="N52">
            <v>371</v>
          </cell>
          <cell r="O52">
            <v>408</v>
          </cell>
          <cell r="P52">
            <v>370</v>
          </cell>
          <cell r="Q52">
            <v>537</v>
          </cell>
          <cell r="R52">
            <v>302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8:Q16"/>
  <sheetViews>
    <sheetView showGridLines="0" tabSelected="1" view="pageBreakPreview" zoomScale="40" zoomScaleSheetLayoutView="40" workbookViewId="0"/>
  </sheetViews>
  <sheetFormatPr baseColWidth="10" defaultColWidth="8.83203125" defaultRowHeight="12" x14ac:dyDescent="0"/>
  <cols>
    <col min="1" max="10" width="12.6640625" customWidth="1"/>
    <col min="11" max="11" width="14.5" customWidth="1"/>
    <col min="12" max="12" width="13.33203125" customWidth="1"/>
  </cols>
  <sheetData>
    <row r="8" spans="1:17" ht="54.75" customHeight="1"/>
    <row r="11" spans="1:17" ht="220" customHeight="1">
      <c r="A11" s="7" t="s">
        <v>50</v>
      </c>
      <c r="B11" s="7"/>
      <c r="C11" s="90"/>
      <c r="D11" s="7"/>
      <c r="E11" s="7"/>
      <c r="F11" s="7"/>
      <c r="G11" s="7"/>
      <c r="H11" s="7"/>
      <c r="I11" s="7"/>
      <c r="J11" s="7"/>
      <c r="K11" s="7"/>
      <c r="L11" s="7"/>
    </row>
    <row r="12" spans="1:17" ht="409.5" customHeight="1">
      <c r="A12" s="7"/>
      <c r="B12" s="7"/>
      <c r="C12" s="42"/>
      <c r="D12" s="7"/>
      <c r="E12" s="7"/>
      <c r="F12" s="7"/>
      <c r="G12" s="7"/>
      <c r="H12" s="7"/>
      <c r="I12" s="7"/>
      <c r="J12" s="7"/>
      <c r="K12" s="7"/>
      <c r="L12" s="7"/>
      <c r="Q12" s="40"/>
    </row>
    <row r="13" spans="1:17" ht="58.5" customHeight="1">
      <c r="A13" s="22"/>
      <c r="B13" s="22"/>
      <c r="C13" s="22"/>
      <c r="D13" s="22"/>
      <c r="E13" s="22"/>
      <c r="F13" s="22"/>
      <c r="G13" s="22"/>
      <c r="H13" s="22"/>
      <c r="I13" s="22"/>
      <c r="J13" s="22"/>
      <c r="K13" s="22"/>
      <c r="L13" s="22"/>
    </row>
    <row r="14" spans="1:17" ht="58.5" customHeight="1">
      <c r="A14" s="22"/>
      <c r="B14" s="22"/>
      <c r="C14" s="22"/>
      <c r="D14" s="22"/>
      <c r="E14" s="22"/>
      <c r="F14" s="22"/>
      <c r="G14" s="22"/>
      <c r="H14" s="23"/>
      <c r="I14" s="23"/>
      <c r="J14" s="23"/>
      <c r="K14" s="23"/>
      <c r="L14" s="23"/>
    </row>
    <row r="15" spans="1:17" ht="181.5" customHeight="1">
      <c r="A15" s="22"/>
      <c r="B15" s="22"/>
      <c r="C15" s="22"/>
      <c r="D15" s="22"/>
      <c r="E15" s="22"/>
      <c r="F15" s="22"/>
      <c r="G15" s="22"/>
      <c r="H15" s="23"/>
      <c r="I15" s="23"/>
      <c r="J15" s="23"/>
      <c r="K15" s="23"/>
      <c r="L15" s="23"/>
    </row>
    <row r="16" spans="1:17">
      <c r="A16" s="7"/>
      <c r="B16" s="7"/>
      <c r="C16" s="7"/>
      <c r="D16" s="7"/>
      <c r="E16" s="7"/>
      <c r="F16" s="7"/>
      <c r="G16" s="7"/>
      <c r="H16" s="7"/>
      <c r="I16" s="7"/>
      <c r="J16" s="7"/>
      <c r="K16" s="7"/>
      <c r="L16" s="7"/>
    </row>
  </sheetData>
  <pageMargins left="0.75" right="0.5" top="0.5" bottom="0.5" header="0.5" footer="0.5"/>
  <pageSetup scale="48"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autoPageBreaks="0"/>
  </sheetPr>
  <dimension ref="A1:W40"/>
  <sheetViews>
    <sheetView zoomScaleSheetLayoutView="70" workbookViewId="0">
      <pane xSplit="1" ySplit="8" topLeftCell="B9" activePane="bottomRight" state="frozen"/>
      <selection pane="topRight" activeCell="B1" sqref="B1"/>
      <selection pane="bottomLeft" activeCell="A10" sqref="A10"/>
      <selection pane="bottomRight" activeCell="B1" sqref="B1"/>
    </sheetView>
  </sheetViews>
  <sheetFormatPr baseColWidth="10" defaultColWidth="8.83203125" defaultRowHeight="12" x14ac:dyDescent="0"/>
  <cols>
    <col min="1" max="1" width="38.33203125" style="7" customWidth="1"/>
    <col min="2" max="2" width="14" style="7" customWidth="1"/>
    <col min="3" max="3" width="15.5" style="7" customWidth="1"/>
    <col min="4" max="4" width="15.33203125" style="7" customWidth="1"/>
    <col min="5" max="6" width="14.5" style="7" customWidth="1"/>
    <col min="7" max="7" width="14" style="7" customWidth="1"/>
    <col min="8" max="8" width="17.33203125" style="7" customWidth="1"/>
    <col min="9" max="9" width="22.33203125" style="7" customWidth="1"/>
    <col min="10" max="10" width="17.83203125" style="7" customWidth="1"/>
    <col min="11" max="11" width="18.5" style="7" customWidth="1"/>
    <col min="12" max="12" width="22.83203125" style="7" bestFit="1" customWidth="1"/>
    <col min="13" max="13" width="26.6640625" style="7" customWidth="1"/>
    <col min="14" max="14" width="2.6640625" style="35" customWidth="1"/>
    <col min="15" max="22" width="11.6640625" style="7" customWidth="1"/>
    <col min="23" max="23" width="0" style="7" hidden="1" customWidth="1"/>
    <col min="24" max="16384" width="8.83203125" style="7"/>
  </cols>
  <sheetData>
    <row r="1" spans="1:23" ht="41.25" customHeight="1">
      <c r="C1" s="42"/>
      <c r="E1" s="46"/>
      <c r="F1" s="46"/>
      <c r="H1" s="43"/>
    </row>
    <row r="2" spans="1:23" ht="13.5" customHeight="1">
      <c r="A2" s="44" t="s">
        <v>295</v>
      </c>
      <c r="B2" s="295"/>
      <c r="C2" s="292"/>
      <c r="K2" s="47"/>
      <c r="L2" s="47"/>
    </row>
    <row r="3" spans="1:23" ht="16.5" customHeight="1">
      <c r="A3" s="563" t="s">
        <v>202</v>
      </c>
      <c r="B3" s="563"/>
      <c r="C3" s="564"/>
      <c r="D3" s="564"/>
      <c r="E3" s="564"/>
      <c r="F3" s="564"/>
      <c r="G3" s="564"/>
      <c r="H3" s="564"/>
      <c r="I3" s="564"/>
      <c r="J3" s="564"/>
      <c r="K3" s="564"/>
      <c r="L3" s="564"/>
      <c r="M3" s="564"/>
      <c r="N3" s="498"/>
    </row>
    <row r="4" spans="1:23">
      <c r="A4" s="565" t="s">
        <v>90</v>
      </c>
      <c r="B4" s="565"/>
      <c r="C4" s="565"/>
      <c r="D4" s="565"/>
      <c r="E4" s="565"/>
      <c r="F4" s="565"/>
      <c r="G4" s="565"/>
      <c r="H4" s="565"/>
      <c r="I4" s="565"/>
      <c r="J4" s="565"/>
      <c r="K4" s="565"/>
      <c r="L4" s="565"/>
      <c r="M4" s="565"/>
      <c r="N4" s="498"/>
    </row>
    <row r="5" spans="1:23">
      <c r="A5" s="27"/>
      <c r="B5" s="27"/>
      <c r="C5" s="48"/>
      <c r="D5" s="48"/>
      <c r="E5" s="48"/>
      <c r="F5" s="48"/>
      <c r="G5" s="48"/>
      <c r="H5" s="48"/>
      <c r="I5" s="48"/>
      <c r="L5" s="4"/>
      <c r="M5" s="4"/>
      <c r="N5" s="4"/>
    </row>
    <row r="6" spans="1:23" s="35" customFormat="1" ht="15">
      <c r="A6" s="61"/>
      <c r="B6" s="86"/>
      <c r="C6" s="174"/>
      <c r="D6" s="63"/>
      <c r="E6" s="64" t="s">
        <v>129</v>
      </c>
      <c r="F6" s="65" t="s">
        <v>15</v>
      </c>
      <c r="G6" s="65" t="s">
        <v>125</v>
      </c>
      <c r="H6" s="66"/>
      <c r="I6" s="66"/>
      <c r="J6" s="65" t="s">
        <v>62</v>
      </c>
      <c r="K6" s="65" t="s">
        <v>62</v>
      </c>
      <c r="L6" s="65" t="s">
        <v>86</v>
      </c>
      <c r="M6" s="240" t="s">
        <v>86</v>
      </c>
      <c r="N6" s="256"/>
      <c r="O6" s="558" t="s">
        <v>243</v>
      </c>
      <c r="P6" s="558"/>
      <c r="Q6" s="558"/>
      <c r="R6" s="559"/>
      <c r="S6" s="557" t="s">
        <v>243</v>
      </c>
      <c r="T6" s="558"/>
      <c r="U6" s="558"/>
      <c r="V6" s="559"/>
    </row>
    <row r="7" spans="1:23" s="35" customFormat="1" ht="14.25" customHeight="1">
      <c r="A7" s="62"/>
      <c r="B7" s="87" t="s">
        <v>135</v>
      </c>
      <c r="C7" s="175" t="s">
        <v>53</v>
      </c>
      <c r="D7" s="67" t="s">
        <v>126</v>
      </c>
      <c r="E7" s="67" t="s">
        <v>61</v>
      </c>
      <c r="F7" s="67" t="s">
        <v>17</v>
      </c>
      <c r="G7" s="67" t="s">
        <v>17</v>
      </c>
      <c r="H7" s="68"/>
      <c r="I7" s="68"/>
      <c r="J7" s="69" t="s">
        <v>127</v>
      </c>
      <c r="K7" s="69" t="s">
        <v>131</v>
      </c>
      <c r="L7" s="74" t="s">
        <v>132</v>
      </c>
      <c r="M7" s="241" t="s">
        <v>133</v>
      </c>
      <c r="N7" s="234"/>
      <c r="O7" s="560">
        <v>2013</v>
      </c>
      <c r="P7" s="561"/>
      <c r="Q7" s="561"/>
      <c r="R7" s="562"/>
      <c r="S7" s="560">
        <v>2014</v>
      </c>
      <c r="T7" s="561"/>
      <c r="U7" s="561"/>
      <c r="V7" s="562"/>
    </row>
    <row r="8" spans="1:23" s="35" customFormat="1" ht="13.5" customHeight="1">
      <c r="A8" s="73" t="s">
        <v>14</v>
      </c>
      <c r="B8" s="88" t="s">
        <v>136</v>
      </c>
      <c r="C8" s="176" t="s">
        <v>54</v>
      </c>
      <c r="D8" s="177" t="s">
        <v>128</v>
      </c>
      <c r="E8" s="70" t="s">
        <v>18</v>
      </c>
      <c r="F8" s="71" t="s">
        <v>63</v>
      </c>
      <c r="G8" s="71" t="s">
        <v>63</v>
      </c>
      <c r="H8" s="72" t="s">
        <v>27</v>
      </c>
      <c r="I8" s="72" t="s">
        <v>80</v>
      </c>
      <c r="J8" s="70" t="s">
        <v>130</v>
      </c>
      <c r="K8" s="70" t="s">
        <v>134</v>
      </c>
      <c r="L8" s="71" t="s">
        <v>64</v>
      </c>
      <c r="M8" s="71" t="s">
        <v>64</v>
      </c>
      <c r="N8" s="257"/>
      <c r="O8" s="75" t="s">
        <v>208</v>
      </c>
      <c r="P8" s="75" t="s">
        <v>209</v>
      </c>
      <c r="Q8" s="75" t="s">
        <v>210</v>
      </c>
      <c r="R8" s="76" t="s">
        <v>207</v>
      </c>
      <c r="S8" s="161" t="s">
        <v>208</v>
      </c>
      <c r="T8" s="75" t="s">
        <v>209</v>
      </c>
      <c r="U8" s="75" t="s">
        <v>210</v>
      </c>
      <c r="V8" s="76" t="s">
        <v>207</v>
      </c>
    </row>
    <row r="9" spans="1:23" s="35" customFormat="1" ht="6" customHeight="1">
      <c r="A9" s="480"/>
      <c r="B9" s="481"/>
      <c r="C9" s="482"/>
      <c r="D9" s="483"/>
      <c r="E9" s="482"/>
      <c r="F9" s="257"/>
      <c r="G9" s="257"/>
      <c r="H9" s="256"/>
      <c r="I9" s="256"/>
      <c r="J9" s="482"/>
      <c r="K9" s="482"/>
      <c r="L9" s="257"/>
      <c r="M9" s="484"/>
      <c r="N9" s="257"/>
      <c r="O9" s="485"/>
      <c r="P9" s="486"/>
      <c r="Q9" s="486"/>
      <c r="R9" s="487"/>
      <c r="S9" s="485"/>
      <c r="T9" s="486"/>
      <c r="U9" s="486"/>
      <c r="V9" s="487"/>
    </row>
    <row r="10" spans="1:23" s="5" customFormat="1" ht="15">
      <c r="A10" s="499" t="s">
        <v>148</v>
      </c>
      <c r="B10" s="535"/>
      <c r="C10" s="500"/>
      <c r="D10" s="501"/>
      <c r="E10" s="502"/>
      <c r="F10" s="501"/>
      <c r="G10" s="501"/>
      <c r="H10" s="501"/>
      <c r="I10" s="501"/>
      <c r="J10" s="503"/>
      <c r="K10" s="503"/>
      <c r="L10" s="504"/>
      <c r="M10" s="505"/>
      <c r="N10" s="259"/>
      <c r="O10" s="506"/>
      <c r="P10" s="507"/>
      <c r="Q10" s="507"/>
      <c r="R10" s="508"/>
      <c r="S10" s="509"/>
      <c r="T10" s="507"/>
      <c r="U10" s="507"/>
      <c r="V10" s="508"/>
    </row>
    <row r="11" spans="1:23" s="5" customFormat="1" ht="7.5" customHeight="1">
      <c r="A11" s="529"/>
      <c r="B11" s="536"/>
      <c r="C11" s="510"/>
      <c r="D11" s="259"/>
      <c r="E11" s="511"/>
      <c r="F11" s="259"/>
      <c r="G11" s="259"/>
      <c r="H11" s="259"/>
      <c r="I11" s="259"/>
      <c r="J11" s="512"/>
      <c r="K11" s="512"/>
      <c r="L11" s="513"/>
      <c r="M11" s="530"/>
      <c r="N11" s="259"/>
      <c r="O11" s="531"/>
      <c r="P11" s="266"/>
      <c r="Q11" s="266"/>
      <c r="R11" s="532"/>
      <c r="S11" s="533"/>
      <c r="T11" s="266"/>
      <c r="U11" s="266"/>
      <c r="V11" s="532"/>
    </row>
    <row r="12" spans="1:23" s="5" customFormat="1">
      <c r="A12" s="539" t="s">
        <v>164</v>
      </c>
      <c r="B12" s="542" t="s">
        <v>146</v>
      </c>
      <c r="C12" s="332" t="s">
        <v>51</v>
      </c>
      <c r="D12" s="415" t="s">
        <v>60</v>
      </c>
      <c r="E12" s="332">
        <v>2000</v>
      </c>
      <c r="F12" s="333">
        <v>10000</v>
      </c>
      <c r="G12" s="333">
        <v>30000</v>
      </c>
      <c r="H12" s="540" t="s">
        <v>65</v>
      </c>
      <c r="I12" s="540" t="s">
        <v>65</v>
      </c>
      <c r="J12" s="534">
        <v>41640</v>
      </c>
      <c r="K12" s="534">
        <v>41852</v>
      </c>
      <c r="L12" s="541">
        <v>461000</v>
      </c>
      <c r="M12" s="417" t="s">
        <v>289</v>
      </c>
      <c r="N12" s="416"/>
      <c r="O12" s="418">
        <v>0</v>
      </c>
      <c r="P12" s="419">
        <v>0</v>
      </c>
      <c r="Q12" s="419">
        <v>52.958333333333329</v>
      </c>
      <c r="R12" s="420">
        <v>31</v>
      </c>
      <c r="S12" s="418">
        <v>0</v>
      </c>
      <c r="T12" s="419">
        <v>0</v>
      </c>
      <c r="U12" s="419">
        <v>0</v>
      </c>
      <c r="V12" s="420">
        <v>0</v>
      </c>
    </row>
    <row r="13" spans="1:23" s="5" customFormat="1">
      <c r="A13" s="543" t="s">
        <v>168</v>
      </c>
      <c r="B13" s="492" t="s">
        <v>292</v>
      </c>
      <c r="C13" s="49" t="s">
        <v>52</v>
      </c>
      <c r="D13" s="114" t="s">
        <v>60</v>
      </c>
      <c r="E13" s="49">
        <v>2001</v>
      </c>
      <c r="F13" s="51">
        <v>8500</v>
      </c>
      <c r="G13" s="51">
        <v>35000</v>
      </c>
      <c r="H13" s="49" t="s">
        <v>290</v>
      </c>
      <c r="I13" s="49" t="s">
        <v>240</v>
      </c>
      <c r="J13" s="140">
        <v>41560</v>
      </c>
      <c r="K13" s="289">
        <v>41934</v>
      </c>
      <c r="L13" s="211">
        <v>600000</v>
      </c>
      <c r="M13" s="60">
        <v>520000</v>
      </c>
      <c r="N13" s="490"/>
      <c r="O13" s="286">
        <v>0</v>
      </c>
      <c r="P13" s="34">
        <v>1</v>
      </c>
      <c r="Q13" s="34">
        <v>92</v>
      </c>
      <c r="R13" s="115">
        <v>13</v>
      </c>
      <c r="S13" s="286">
        <v>0</v>
      </c>
      <c r="T13" s="34">
        <v>0</v>
      </c>
      <c r="U13" s="34">
        <v>0</v>
      </c>
      <c r="V13" s="115">
        <v>0</v>
      </c>
    </row>
    <row r="14" spans="1:23" s="5" customFormat="1">
      <c r="A14" s="467"/>
      <c r="B14" s="492"/>
      <c r="C14" s="49"/>
      <c r="D14" s="114"/>
      <c r="E14" s="49"/>
      <c r="F14" s="51"/>
      <c r="G14" s="51"/>
      <c r="H14" s="383" t="s">
        <v>65</v>
      </c>
      <c r="I14" s="383" t="s">
        <v>65</v>
      </c>
      <c r="J14" s="289">
        <v>41944</v>
      </c>
      <c r="K14" s="289">
        <v>42278</v>
      </c>
      <c r="L14" s="514">
        <v>495000</v>
      </c>
      <c r="M14" s="60">
        <v>600000</v>
      </c>
      <c r="N14" s="490"/>
      <c r="O14" s="286"/>
      <c r="P14" s="34"/>
      <c r="Q14" s="34"/>
      <c r="R14" s="115"/>
      <c r="S14" s="286"/>
      <c r="T14" s="34"/>
      <c r="U14" s="34"/>
      <c r="V14" s="115"/>
    </row>
    <row r="15" spans="1:23" s="225" customFormat="1" ht="14.25" customHeight="1">
      <c r="A15" s="515" t="s">
        <v>172</v>
      </c>
      <c r="B15" s="516">
        <v>-6</v>
      </c>
      <c r="C15" s="517" t="s">
        <v>52</v>
      </c>
      <c r="D15" s="518" t="s">
        <v>60</v>
      </c>
      <c r="E15" s="517">
        <v>2005</v>
      </c>
      <c r="F15" s="519">
        <v>7500</v>
      </c>
      <c r="G15" s="519">
        <v>37500</v>
      </c>
      <c r="H15" s="517" t="s">
        <v>28</v>
      </c>
      <c r="I15" s="517" t="s">
        <v>44</v>
      </c>
      <c r="J15" s="520">
        <v>39753</v>
      </c>
      <c r="K15" s="521">
        <v>41698</v>
      </c>
      <c r="L15" s="522">
        <v>603000</v>
      </c>
      <c r="M15" s="523">
        <v>208000</v>
      </c>
      <c r="N15" s="489"/>
      <c r="O15" s="524">
        <v>0</v>
      </c>
      <c r="P15" s="525">
        <v>0</v>
      </c>
      <c r="Q15" s="525">
        <v>0</v>
      </c>
      <c r="R15" s="526">
        <v>0</v>
      </c>
      <c r="S15" s="527">
        <v>20</v>
      </c>
      <c r="T15" s="528">
        <v>0</v>
      </c>
      <c r="U15" s="525">
        <v>0</v>
      </c>
      <c r="V15" s="526">
        <v>0</v>
      </c>
      <c r="W15" s="225" t="s">
        <v>282</v>
      </c>
    </row>
    <row r="16" spans="1:23" s="35" customFormat="1" ht="6" customHeight="1">
      <c r="A16" s="98"/>
      <c r="B16" s="104"/>
      <c r="C16" s="169"/>
      <c r="D16" s="130"/>
      <c r="E16" s="131"/>
      <c r="F16" s="132"/>
      <c r="G16" s="132"/>
      <c r="H16" s="133"/>
      <c r="I16" s="119"/>
      <c r="J16" s="119"/>
      <c r="K16" s="119"/>
      <c r="L16" s="134"/>
      <c r="M16" s="247"/>
      <c r="N16" s="134"/>
      <c r="O16" s="55"/>
      <c r="P16" s="33"/>
      <c r="Q16" s="33">
        <v>0</v>
      </c>
      <c r="R16" s="33">
        <v>0</v>
      </c>
      <c r="S16" s="33">
        <v>0</v>
      </c>
      <c r="T16" s="33">
        <v>0</v>
      </c>
      <c r="U16" s="33">
        <v>0</v>
      </c>
      <c r="V16" s="33">
        <v>0</v>
      </c>
    </row>
    <row r="17" spans="1:23" s="35" customFormat="1" ht="15">
      <c r="A17" s="191" t="s">
        <v>149</v>
      </c>
      <c r="B17" s="197"/>
      <c r="C17" s="193"/>
      <c r="D17" s="194"/>
      <c r="E17" s="195"/>
      <c r="F17" s="194"/>
      <c r="G17" s="194"/>
      <c r="H17" s="194"/>
      <c r="I17" s="194"/>
      <c r="J17" s="267"/>
      <c r="K17" s="267"/>
      <c r="L17" s="274"/>
      <c r="M17" s="275"/>
      <c r="N17" s="259"/>
      <c r="O17" s="282"/>
      <c r="P17" s="237"/>
      <c r="Q17" s="237"/>
      <c r="R17" s="239"/>
      <c r="S17" s="196"/>
      <c r="T17" s="79"/>
      <c r="U17" s="79"/>
      <c r="V17" s="83"/>
    </row>
    <row r="18" spans="1:23" s="5" customFormat="1" ht="6" customHeight="1">
      <c r="A18" s="135"/>
      <c r="B18" s="188"/>
      <c r="C18" s="130"/>
      <c r="D18" s="130"/>
      <c r="E18" s="131"/>
      <c r="F18" s="132"/>
      <c r="G18" s="132"/>
      <c r="H18" s="133"/>
      <c r="I18" s="119"/>
      <c r="J18" s="119"/>
      <c r="K18" s="119"/>
      <c r="L18" s="134"/>
      <c r="M18" s="247"/>
      <c r="N18" s="134"/>
      <c r="O18" s="283"/>
      <c r="P18" s="33"/>
      <c r="Q18" s="34">
        <v>0</v>
      </c>
      <c r="R18" s="115">
        <v>0</v>
      </c>
      <c r="S18" s="34"/>
      <c r="T18" s="34"/>
      <c r="U18" s="34"/>
      <c r="V18" s="382"/>
    </row>
    <row r="19" spans="1:23" s="231" customFormat="1" ht="14.25" customHeight="1">
      <c r="A19" s="467" t="s">
        <v>183</v>
      </c>
      <c r="B19" s="254" t="s">
        <v>142</v>
      </c>
      <c r="C19" s="49" t="s">
        <v>52</v>
      </c>
      <c r="D19" s="49"/>
      <c r="E19" s="49">
        <v>1985</v>
      </c>
      <c r="F19" s="51">
        <v>1500</v>
      </c>
      <c r="G19" s="51">
        <v>25000</v>
      </c>
      <c r="H19" s="49" t="s">
        <v>31</v>
      </c>
      <c r="I19" s="49" t="s">
        <v>79</v>
      </c>
      <c r="J19" s="140">
        <v>40210</v>
      </c>
      <c r="K19" s="140">
        <v>41699</v>
      </c>
      <c r="L19" s="290">
        <v>524000</v>
      </c>
      <c r="M19" s="60">
        <v>309000</v>
      </c>
      <c r="N19" s="490"/>
      <c r="O19" s="286">
        <v>0</v>
      </c>
      <c r="P19" s="34">
        <v>0</v>
      </c>
      <c r="Q19" s="34">
        <v>0</v>
      </c>
      <c r="R19" s="34">
        <v>0</v>
      </c>
      <c r="S19" s="286">
        <v>0</v>
      </c>
      <c r="T19" s="36">
        <v>90</v>
      </c>
      <c r="U19" s="36">
        <v>24</v>
      </c>
      <c r="V19" s="115">
        <v>0</v>
      </c>
      <c r="W19" s="231" t="s">
        <v>287</v>
      </c>
    </row>
    <row r="20" spans="1:23" s="231" customFormat="1" ht="14.25" customHeight="1">
      <c r="A20" s="128"/>
      <c r="B20" s="492" t="s">
        <v>222</v>
      </c>
      <c r="C20" s="49"/>
      <c r="D20" s="49"/>
      <c r="E20" s="49"/>
      <c r="F20" s="51"/>
      <c r="G20" s="51"/>
      <c r="H20" s="49" t="s">
        <v>279</v>
      </c>
      <c r="I20" s="49" t="s">
        <v>34</v>
      </c>
      <c r="J20" s="140">
        <v>41836</v>
      </c>
      <c r="K20" s="140">
        <v>41943</v>
      </c>
      <c r="L20" s="58">
        <v>620000</v>
      </c>
      <c r="M20" s="544">
        <f t="shared" ref="M20:M25" si="0">L19</f>
        <v>524000</v>
      </c>
      <c r="N20" s="490"/>
      <c r="O20" s="286"/>
      <c r="P20" s="34"/>
      <c r="Q20" s="34"/>
      <c r="R20" s="115"/>
      <c r="S20" s="34"/>
      <c r="T20" s="34"/>
      <c r="U20" s="34"/>
      <c r="V20" s="115"/>
    </row>
    <row r="21" spans="1:23" s="231" customFormat="1" ht="14.25" customHeight="1">
      <c r="A21" s="128"/>
      <c r="B21" s="492" t="s">
        <v>222</v>
      </c>
      <c r="C21" s="49"/>
      <c r="D21" s="49"/>
      <c r="E21" s="49"/>
      <c r="F21" s="51"/>
      <c r="G21" s="51"/>
      <c r="H21" s="49" t="s">
        <v>279</v>
      </c>
      <c r="I21" s="49" t="s">
        <v>34</v>
      </c>
      <c r="J21" s="140">
        <v>41944</v>
      </c>
      <c r="K21" s="140">
        <v>42185</v>
      </c>
      <c r="L21" s="58">
        <v>589000</v>
      </c>
      <c r="M21" s="60">
        <f t="shared" si="0"/>
        <v>620000</v>
      </c>
      <c r="N21" s="490"/>
      <c r="O21" s="286"/>
      <c r="P21" s="34"/>
      <c r="Q21" s="34"/>
      <c r="R21" s="115"/>
      <c r="S21" s="34"/>
      <c r="T21" s="34"/>
      <c r="U21" s="34"/>
      <c r="V21" s="115"/>
    </row>
    <row r="22" spans="1:23" s="231" customFormat="1" ht="14.25" customHeight="1">
      <c r="A22" s="128"/>
      <c r="B22" s="492" t="s">
        <v>222</v>
      </c>
      <c r="C22" s="49"/>
      <c r="D22" s="49"/>
      <c r="E22" s="49"/>
      <c r="F22" s="51"/>
      <c r="G22" s="51"/>
      <c r="H22" s="49" t="s">
        <v>279</v>
      </c>
      <c r="I22" s="49" t="s">
        <v>34</v>
      </c>
      <c r="J22" s="140">
        <v>42186</v>
      </c>
      <c r="K22" s="140">
        <v>42308</v>
      </c>
      <c r="L22" s="58">
        <v>620000</v>
      </c>
      <c r="M22" s="60">
        <f t="shared" si="0"/>
        <v>589000</v>
      </c>
      <c r="N22" s="490"/>
      <c r="O22" s="286"/>
      <c r="P22" s="34"/>
      <c r="Q22" s="34"/>
      <c r="R22" s="115"/>
      <c r="S22" s="34"/>
      <c r="T22" s="34"/>
      <c r="U22" s="34"/>
      <c r="V22" s="115"/>
    </row>
    <row r="23" spans="1:23" s="231" customFormat="1" ht="14.25" customHeight="1">
      <c r="A23" s="128"/>
      <c r="B23" s="492" t="s">
        <v>222</v>
      </c>
      <c r="C23" s="49"/>
      <c r="D23" s="49"/>
      <c r="E23" s="49"/>
      <c r="F23" s="51"/>
      <c r="G23" s="51"/>
      <c r="H23" s="49" t="s">
        <v>279</v>
      </c>
      <c r="I23" s="49" t="s">
        <v>34</v>
      </c>
      <c r="J23" s="140">
        <v>42309</v>
      </c>
      <c r="K23" s="140">
        <v>42551</v>
      </c>
      <c r="L23" s="58">
        <v>589000</v>
      </c>
      <c r="M23" s="60">
        <f t="shared" si="0"/>
        <v>620000</v>
      </c>
      <c r="N23" s="490"/>
      <c r="O23" s="286"/>
      <c r="P23" s="34"/>
      <c r="Q23" s="34"/>
      <c r="R23" s="115"/>
      <c r="S23" s="34"/>
      <c r="T23" s="34"/>
      <c r="U23" s="34"/>
      <c r="V23" s="115"/>
    </row>
    <row r="24" spans="1:23" s="231" customFormat="1" ht="14.25" customHeight="1">
      <c r="A24" s="128"/>
      <c r="B24" s="492" t="s">
        <v>222</v>
      </c>
      <c r="C24" s="49"/>
      <c r="D24" s="49"/>
      <c r="E24" s="49"/>
      <c r="F24" s="51"/>
      <c r="G24" s="51"/>
      <c r="H24" s="49" t="s">
        <v>279</v>
      </c>
      <c r="I24" s="49" t="s">
        <v>34</v>
      </c>
      <c r="J24" s="140">
        <v>42552</v>
      </c>
      <c r="K24" s="140">
        <v>42674</v>
      </c>
      <c r="L24" s="58">
        <v>620000</v>
      </c>
      <c r="M24" s="60">
        <f t="shared" si="0"/>
        <v>589000</v>
      </c>
      <c r="N24" s="490"/>
      <c r="O24" s="286"/>
      <c r="P24" s="34"/>
      <c r="Q24" s="34"/>
      <c r="R24" s="115"/>
      <c r="S24" s="34"/>
      <c r="T24" s="34"/>
      <c r="U24" s="34"/>
      <c r="V24" s="115"/>
    </row>
    <row r="25" spans="1:23" s="231" customFormat="1" ht="14.25" customHeight="1">
      <c r="A25" s="428"/>
      <c r="B25" s="496" t="s">
        <v>222</v>
      </c>
      <c r="C25" s="167"/>
      <c r="D25" s="167"/>
      <c r="E25" s="167"/>
      <c r="F25" s="168"/>
      <c r="G25" s="168"/>
      <c r="H25" s="167" t="s">
        <v>279</v>
      </c>
      <c r="I25" s="167" t="s">
        <v>34</v>
      </c>
      <c r="J25" s="336">
        <v>42675</v>
      </c>
      <c r="K25" s="336">
        <v>42916</v>
      </c>
      <c r="L25" s="104">
        <v>589000</v>
      </c>
      <c r="M25" s="345">
        <f t="shared" si="0"/>
        <v>620000</v>
      </c>
      <c r="N25" s="490"/>
      <c r="O25" s="288"/>
      <c r="P25" s="56"/>
      <c r="Q25" s="56"/>
      <c r="R25" s="129"/>
      <c r="S25" s="56"/>
      <c r="T25" s="56"/>
      <c r="U25" s="56"/>
      <c r="V25" s="129"/>
    </row>
    <row r="26" spans="1:23" s="35" customFormat="1" ht="6" customHeight="1">
      <c r="A26" s="180"/>
      <c r="B26" s="58"/>
      <c r="C26" s="169"/>
      <c r="D26" s="130"/>
      <c r="E26" s="131"/>
      <c r="F26" s="132"/>
      <c r="G26" s="132"/>
      <c r="H26" s="133"/>
      <c r="I26" s="119"/>
      <c r="J26" s="271"/>
      <c r="K26" s="119"/>
      <c r="L26" s="134"/>
      <c r="M26" s="281"/>
      <c r="N26" s="134"/>
      <c r="O26" s="172"/>
      <c r="P26" s="54"/>
      <c r="Q26" s="54"/>
      <c r="R26" s="54"/>
      <c r="S26" s="54">
        <v>0</v>
      </c>
      <c r="T26" s="54">
        <v>0</v>
      </c>
      <c r="U26" s="54">
        <v>0</v>
      </c>
      <c r="V26" s="54">
        <v>0</v>
      </c>
    </row>
    <row r="27" spans="1:23" s="35" customFormat="1" ht="14.25" customHeight="1">
      <c r="A27" s="191" t="s">
        <v>293</v>
      </c>
      <c r="B27" s="197"/>
      <c r="C27" s="193"/>
      <c r="D27" s="194"/>
      <c r="E27" s="195"/>
      <c r="F27" s="194"/>
      <c r="G27" s="194"/>
      <c r="H27" s="194"/>
      <c r="I27" s="194"/>
      <c r="J27" s="267"/>
      <c r="K27" s="267"/>
      <c r="L27" s="274"/>
      <c r="M27" s="275"/>
      <c r="N27" s="259"/>
      <c r="O27" s="282"/>
      <c r="P27" s="238"/>
      <c r="Q27" s="238"/>
      <c r="R27" s="236"/>
      <c r="S27" s="196"/>
      <c r="T27" s="79"/>
      <c r="U27" s="79"/>
      <c r="V27" s="83"/>
    </row>
    <row r="28" spans="1:23" s="35" customFormat="1" ht="6" customHeight="1">
      <c r="A28" s="135"/>
      <c r="B28" s="188"/>
      <c r="C28" s="130"/>
      <c r="D28" s="130"/>
      <c r="E28" s="131"/>
      <c r="F28" s="132"/>
      <c r="G28" s="132"/>
      <c r="H28" s="133"/>
      <c r="I28" s="119"/>
      <c r="J28" s="119"/>
      <c r="K28" s="119"/>
      <c r="L28" s="134"/>
      <c r="M28" s="247"/>
      <c r="N28" s="134"/>
      <c r="O28" s="283"/>
      <c r="P28" s="54"/>
      <c r="Q28" s="54">
        <v>0</v>
      </c>
      <c r="R28" s="136">
        <v>0</v>
      </c>
      <c r="S28" s="54">
        <v>0</v>
      </c>
      <c r="T28" s="54">
        <v>0</v>
      </c>
      <c r="U28" s="54">
        <v>0</v>
      </c>
      <c r="V28" s="136">
        <v>0</v>
      </c>
    </row>
    <row r="29" spans="1:23" s="35" customFormat="1">
      <c r="A29" s="471" t="s">
        <v>187</v>
      </c>
      <c r="B29" s="101">
        <v>-7</v>
      </c>
      <c r="C29" s="81" t="s">
        <v>52</v>
      </c>
      <c r="D29" s="81"/>
      <c r="E29" s="81">
        <v>1982</v>
      </c>
      <c r="F29" s="116">
        <v>1800</v>
      </c>
      <c r="G29" s="116">
        <v>25000</v>
      </c>
      <c r="H29" s="81" t="s">
        <v>29</v>
      </c>
      <c r="I29" s="81" t="s">
        <v>122</v>
      </c>
      <c r="J29" s="124">
        <v>41518</v>
      </c>
      <c r="K29" s="124">
        <v>41974</v>
      </c>
      <c r="L29" s="100">
        <v>363000</v>
      </c>
      <c r="M29" s="233">
        <v>360000</v>
      </c>
      <c r="N29" s="495"/>
      <c r="O29" s="285">
        <v>0</v>
      </c>
      <c r="P29" s="80">
        <v>0</v>
      </c>
      <c r="Q29" s="80">
        <v>0</v>
      </c>
      <c r="R29" s="466">
        <v>0</v>
      </c>
      <c r="S29" s="465">
        <v>81</v>
      </c>
      <c r="T29" s="465">
        <v>25</v>
      </c>
      <c r="U29" s="80">
        <v>0</v>
      </c>
      <c r="V29" s="112">
        <v>0</v>
      </c>
      <c r="W29" s="35" t="s">
        <v>284</v>
      </c>
    </row>
    <row r="30" spans="1:23" s="35" customFormat="1">
      <c r="A30" s="555"/>
      <c r="B30" s="414">
        <v>-7</v>
      </c>
      <c r="C30" s="332"/>
      <c r="D30" s="332"/>
      <c r="E30" s="332"/>
      <c r="F30" s="333"/>
      <c r="G30" s="333"/>
      <c r="H30" s="332" t="s">
        <v>29</v>
      </c>
      <c r="I30" s="332" t="s">
        <v>122</v>
      </c>
      <c r="J30" s="334">
        <v>41974</v>
      </c>
      <c r="K30" s="334">
        <v>42339</v>
      </c>
      <c r="L30" s="416">
        <v>418000</v>
      </c>
      <c r="M30" s="417">
        <v>363000</v>
      </c>
      <c r="N30" s="556"/>
      <c r="O30" s="418" t="s">
        <v>50</v>
      </c>
      <c r="P30" s="419" t="s">
        <v>50</v>
      </c>
      <c r="Q30" s="419"/>
      <c r="R30" s="420"/>
      <c r="S30" s="419"/>
      <c r="T30" s="419"/>
      <c r="U30" s="419"/>
      <c r="V30" s="420"/>
    </row>
    <row r="31" spans="1:23" s="35" customFormat="1" ht="14.25" customHeight="1">
      <c r="A31" s="537" t="s">
        <v>189</v>
      </c>
      <c r="B31" s="255" t="s">
        <v>223</v>
      </c>
      <c r="C31" s="167" t="s">
        <v>52</v>
      </c>
      <c r="D31" s="167"/>
      <c r="E31" s="167">
        <v>1984</v>
      </c>
      <c r="F31" s="168">
        <v>1500</v>
      </c>
      <c r="G31" s="168">
        <v>25000</v>
      </c>
      <c r="H31" s="167" t="s">
        <v>73</v>
      </c>
      <c r="I31" s="167" t="s">
        <v>11</v>
      </c>
      <c r="J31" s="336">
        <v>41275</v>
      </c>
      <c r="K31" s="336">
        <v>42248</v>
      </c>
      <c r="L31" s="104">
        <v>409000</v>
      </c>
      <c r="M31" s="345">
        <v>297000</v>
      </c>
      <c r="N31" s="490"/>
      <c r="O31" s="288">
        <v>0</v>
      </c>
      <c r="P31" s="56">
        <v>0</v>
      </c>
      <c r="Q31" s="56">
        <v>0</v>
      </c>
      <c r="R31" s="129">
        <v>16</v>
      </c>
      <c r="S31" s="538">
        <v>70</v>
      </c>
      <c r="T31" s="538">
        <v>0</v>
      </c>
      <c r="U31" s="56">
        <v>0</v>
      </c>
      <c r="V31" s="129">
        <v>0</v>
      </c>
      <c r="W31" s="35" t="s">
        <v>286</v>
      </c>
    </row>
    <row r="32" spans="1:23" s="35" customFormat="1" ht="6" customHeight="1">
      <c r="A32" s="52"/>
      <c r="B32" s="171"/>
      <c r="C32" s="52"/>
      <c r="J32" s="347"/>
      <c r="K32" s="347"/>
      <c r="L32" s="235"/>
      <c r="M32" s="488"/>
      <c r="O32" s="55"/>
      <c r="P32" s="55"/>
      <c r="Q32" s="55"/>
      <c r="R32" s="55"/>
      <c r="S32" s="54">
        <v>0</v>
      </c>
      <c r="T32" s="54">
        <v>0</v>
      </c>
      <c r="U32" s="54">
        <v>0</v>
      </c>
      <c r="V32" s="54">
        <v>0</v>
      </c>
    </row>
    <row r="33" spans="1:22" s="35" customFormat="1" ht="15.75" customHeight="1">
      <c r="A33" s="191" t="s">
        <v>294</v>
      </c>
      <c r="B33" s="197"/>
      <c r="C33" s="193"/>
      <c r="D33" s="194"/>
      <c r="E33" s="195"/>
      <c r="F33" s="194"/>
      <c r="G33" s="194"/>
      <c r="H33" s="194"/>
      <c r="I33" s="194"/>
      <c r="J33" s="267"/>
      <c r="K33" s="267"/>
      <c r="L33" s="274"/>
      <c r="M33" s="275"/>
      <c r="N33" s="259"/>
      <c r="O33" s="282"/>
      <c r="P33" s="238"/>
      <c r="Q33" s="238"/>
      <c r="R33" s="236"/>
      <c r="S33" s="282"/>
      <c r="T33" s="238"/>
      <c r="U33" s="238"/>
      <c r="V33" s="236"/>
    </row>
    <row r="34" spans="1:22" s="35" customFormat="1" ht="6" customHeight="1">
      <c r="A34" s="141"/>
      <c r="B34" s="188"/>
      <c r="C34" s="142"/>
      <c r="D34" s="142"/>
      <c r="E34" s="143"/>
      <c r="F34" s="144"/>
      <c r="G34" s="144"/>
      <c r="H34" s="139"/>
      <c r="I34" s="140"/>
      <c r="J34" s="140"/>
      <c r="K34" s="140"/>
      <c r="L34" s="145"/>
      <c r="M34" s="248"/>
      <c r="N34" s="491"/>
      <c r="O34" s="37">
        <v>0</v>
      </c>
      <c r="P34" s="38">
        <v>0</v>
      </c>
      <c r="Q34" s="38">
        <v>0</v>
      </c>
      <c r="R34" s="166">
        <v>0</v>
      </c>
      <c r="S34" s="54">
        <v>0</v>
      </c>
      <c r="T34" s="54">
        <v>0</v>
      </c>
      <c r="U34" s="54">
        <v>0</v>
      </c>
      <c r="V34" s="136">
        <v>0</v>
      </c>
    </row>
    <row r="35" spans="1:22" s="343" customFormat="1" ht="14.25" customHeight="1">
      <c r="A35" s="475" t="s">
        <v>249</v>
      </c>
      <c r="B35" s="497"/>
      <c r="C35" s="476"/>
      <c r="D35" s="476"/>
      <c r="E35" s="477">
        <v>1989</v>
      </c>
      <c r="F35" s="478">
        <v>350</v>
      </c>
      <c r="G35" s="478">
        <v>30000</v>
      </c>
      <c r="H35" s="401" t="s">
        <v>33</v>
      </c>
      <c r="I35" s="311"/>
      <c r="J35" s="402"/>
      <c r="K35" s="479" t="s">
        <v>260</v>
      </c>
      <c r="L35" s="493"/>
      <c r="M35" s="494"/>
      <c r="N35" s="490"/>
      <c r="O35" s="472">
        <v>0</v>
      </c>
      <c r="P35" s="473">
        <v>0</v>
      </c>
      <c r="Q35" s="473">
        <v>0</v>
      </c>
      <c r="R35" s="474">
        <v>0</v>
      </c>
      <c r="S35" s="524">
        <v>0</v>
      </c>
      <c r="T35" s="525">
        <v>0</v>
      </c>
      <c r="U35" s="525">
        <v>0</v>
      </c>
      <c r="V35" s="526">
        <v>0</v>
      </c>
    </row>
    <row r="36" spans="1:22" s="35" customFormat="1" ht="14.25" customHeight="1">
      <c r="A36" s="196" t="s">
        <v>230</v>
      </c>
      <c r="B36" s="199"/>
      <c r="C36" s="193"/>
      <c r="D36" s="200"/>
      <c r="E36" s="201"/>
      <c r="F36" s="200"/>
      <c r="G36" s="200"/>
      <c r="H36" s="202"/>
      <c r="I36" s="200"/>
      <c r="J36" s="272"/>
      <c r="K36" s="272"/>
      <c r="L36" s="278"/>
      <c r="M36" s="279"/>
      <c r="N36" s="490"/>
      <c r="O36" s="54"/>
      <c r="P36" s="54"/>
      <c r="Q36" s="54"/>
      <c r="R36" s="54"/>
      <c r="S36" s="54"/>
      <c r="T36" s="54"/>
      <c r="U36" s="54"/>
      <c r="V36" s="54"/>
    </row>
    <row r="37" spans="1:22" ht="7.5" customHeight="1">
      <c r="A37" s="547"/>
      <c r="B37" s="184"/>
      <c r="C37" s="185"/>
      <c r="D37" s="114"/>
      <c r="E37" s="150"/>
      <c r="F37" s="51"/>
      <c r="G37" s="151"/>
      <c r="H37" s="49"/>
      <c r="I37" s="49"/>
      <c r="J37" s="140"/>
      <c r="K37" s="140"/>
      <c r="L37" s="490"/>
      <c r="M37" s="228"/>
    </row>
    <row r="38" spans="1:22" ht="15">
      <c r="A38" s="191" t="s">
        <v>148</v>
      </c>
      <c r="B38" s="192"/>
      <c r="C38" s="193"/>
      <c r="D38" s="194"/>
      <c r="E38" s="195"/>
      <c r="F38" s="194"/>
      <c r="G38" s="194"/>
      <c r="H38" s="194"/>
      <c r="I38" s="194"/>
      <c r="J38" s="267"/>
      <c r="K38" s="267"/>
      <c r="L38" s="274"/>
      <c r="M38" s="279"/>
    </row>
    <row r="39" spans="1:22" ht="5.25" customHeight="1">
      <c r="A39" s="149"/>
      <c r="B39" s="106"/>
      <c r="C39" s="150"/>
      <c r="D39" s="114"/>
      <c r="E39" s="545"/>
      <c r="F39" s="384"/>
      <c r="G39" s="546"/>
      <c r="H39" s="49"/>
      <c r="I39" s="49"/>
      <c r="J39" s="140"/>
      <c r="K39" s="140"/>
      <c r="L39" s="490"/>
      <c r="M39" s="60"/>
    </row>
    <row r="40" spans="1:22">
      <c r="A40" s="548" t="s">
        <v>168</v>
      </c>
      <c r="B40" s="554"/>
      <c r="C40" s="167" t="s">
        <v>52</v>
      </c>
      <c r="D40" s="549" t="s">
        <v>60</v>
      </c>
      <c r="E40" s="167">
        <v>2001</v>
      </c>
      <c r="F40" s="168">
        <v>8500</v>
      </c>
      <c r="G40" s="168">
        <v>35000</v>
      </c>
      <c r="H40" s="550" t="s">
        <v>65</v>
      </c>
      <c r="I40" s="550" t="s">
        <v>65</v>
      </c>
      <c r="J40" s="551">
        <v>42309</v>
      </c>
      <c r="K40" s="551">
        <v>42339</v>
      </c>
      <c r="L40" s="552">
        <v>495000</v>
      </c>
      <c r="M40" s="553">
        <v>495000</v>
      </c>
    </row>
  </sheetData>
  <autoFilter ref="A8:J8"/>
  <customSheetViews>
    <customSheetView guid="{2B5E9AF3-7E15-4FFC-BC57-F18A8661CB86}" scale="75" printArea="1" showRuler="0">
      <selection activeCell="A26" sqref="A26"/>
      <rowBreaks count="7" manualBreakCount="7">
        <brk id="86" max="11" man="1"/>
        <brk id="142" max="11" man="1"/>
        <brk id="207" max="11" man="1"/>
        <brk id="248" max="16383" man="1"/>
        <brk id="301" max="16383" man="1"/>
        <brk id="326" max="11" man="1"/>
        <brk id="336" max="11" man="1"/>
      </rowBreaks>
      <pageSetup scale="60" fitToHeight="0" orientation="portrait"/>
      <headerFooter alignWithMargins="0">
        <oddFooter>&amp;RPage &amp;P</oddFooter>
      </headerFooter>
    </customSheetView>
    <customSheetView guid="{6B3EFEE6-6D4B-487B-9131-15FDA5ABAE22}" scale="85" showPageBreaks="1" fitToPage="1" printArea="1" showRuler="0" topLeftCell="A103">
      <selection activeCell="K255" sqref="K255"/>
      <rowBreaks count="7" manualBreakCount="7">
        <brk id="83" max="11" man="1"/>
        <brk id="138" max="11" man="1"/>
        <brk id="204" max="11" man="1"/>
        <brk id="245" max="16383" man="1"/>
        <brk id="286" max="16383" man="1"/>
        <brk id="311" max="11" man="1"/>
        <brk id="321" max="11" man="1"/>
      </rowBreaks>
      <pageSetup scale="49" fitToHeight="0" orientation="portrait"/>
      <headerFooter alignWithMargins="0">
        <oddFooter>&amp;RPage &amp;P</oddFooter>
      </headerFooter>
    </customSheetView>
  </customSheetViews>
  <mergeCells count="6">
    <mergeCell ref="S6:V6"/>
    <mergeCell ref="S7:V7"/>
    <mergeCell ref="A3:M3"/>
    <mergeCell ref="A4:M4"/>
    <mergeCell ref="O7:R7"/>
    <mergeCell ref="O6:R6"/>
  </mergeCells>
  <phoneticPr fontId="0" type="noConversion"/>
  <printOptions horizontalCentered="1"/>
  <pageMargins left="0" right="0" top="0" bottom="0" header="0" footer="0"/>
  <pageSetup paperSize="3" scale="60" fitToHeight="3"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L216"/>
  <sheetViews>
    <sheetView view="pageBreakPreview" zoomScale="70" zoomScaleSheetLayoutView="70" workbookViewId="0">
      <pane xSplit="1" ySplit="9" topLeftCell="B105" activePane="bottomRight" state="frozen"/>
      <selection pane="topRight" activeCell="B1" sqref="B1"/>
      <selection pane="bottomLeft" activeCell="A10" sqref="A10"/>
      <selection pane="bottomRight" activeCell="A131" sqref="A131"/>
    </sheetView>
  </sheetViews>
  <sheetFormatPr baseColWidth="10" defaultColWidth="8.83203125" defaultRowHeight="12" x14ac:dyDescent="0"/>
  <cols>
    <col min="1" max="1" width="38.33203125" style="7" customWidth="1"/>
    <col min="2" max="2" width="14" style="7" customWidth="1"/>
    <col min="3" max="3" width="15.5" style="7" customWidth="1"/>
    <col min="4" max="4" width="15.33203125" style="7" customWidth="1"/>
    <col min="5" max="6" width="14.5" style="7" customWidth="1"/>
    <col min="7" max="7" width="14" style="7" customWidth="1"/>
    <col min="8" max="8" width="17.33203125" style="7" customWidth="1"/>
    <col min="9" max="9" width="22.33203125" style="7" customWidth="1"/>
    <col min="10" max="10" width="17.83203125" style="7" customWidth="1"/>
    <col min="11" max="11" width="18.5" style="7" customWidth="1"/>
    <col min="12" max="12" width="22.83203125" style="7" bestFit="1" customWidth="1"/>
    <col min="13" max="13" width="26.6640625" style="7" customWidth="1"/>
    <col min="14" max="14" width="2.6640625" style="35" customWidth="1"/>
    <col min="15" max="22" width="11.6640625" style="7" customWidth="1"/>
    <col min="23" max="27" width="8.83203125" style="7"/>
    <col min="28" max="32" width="11.5" style="7" bestFit="1" customWidth="1"/>
    <col min="33" max="16384" width="8.83203125" style="7"/>
  </cols>
  <sheetData>
    <row r="1" spans="1:22" ht="41.25" customHeight="1">
      <c r="C1" s="42"/>
      <c r="E1" s="46"/>
      <c r="F1" s="46"/>
      <c r="H1" s="43"/>
    </row>
    <row r="2" spans="1:22" ht="13.5" customHeight="1">
      <c r="A2" s="44" t="s">
        <v>269</v>
      </c>
      <c r="B2" s="295"/>
      <c r="C2" s="292"/>
      <c r="K2" s="47"/>
      <c r="L2" s="47"/>
    </row>
    <row r="3" spans="1:22" ht="16.5" customHeight="1">
      <c r="A3" s="563" t="s">
        <v>202</v>
      </c>
      <c r="B3" s="563"/>
      <c r="C3" s="564"/>
      <c r="D3" s="564"/>
      <c r="E3" s="564"/>
      <c r="F3" s="564"/>
      <c r="G3" s="564"/>
      <c r="H3" s="564"/>
      <c r="I3" s="564"/>
      <c r="J3" s="564"/>
      <c r="K3" s="564"/>
      <c r="L3" s="564"/>
      <c r="M3" s="564"/>
      <c r="N3" s="454"/>
    </row>
    <row r="4" spans="1:22">
      <c r="A4" s="565" t="s">
        <v>90</v>
      </c>
      <c r="B4" s="565"/>
      <c r="C4" s="565"/>
      <c r="D4" s="565"/>
      <c r="E4" s="565"/>
      <c r="F4" s="565"/>
      <c r="G4" s="565"/>
      <c r="H4" s="565"/>
      <c r="I4" s="565"/>
      <c r="J4" s="565"/>
      <c r="K4" s="565"/>
      <c r="L4" s="565"/>
      <c r="M4" s="565"/>
      <c r="N4" s="454"/>
    </row>
    <row r="5" spans="1:22">
      <c r="A5" s="27"/>
      <c r="B5" s="27"/>
      <c r="C5" s="48"/>
      <c r="D5" s="48"/>
      <c r="E5" s="48"/>
      <c r="F5" s="48"/>
      <c r="G5" s="48"/>
      <c r="H5" s="48"/>
      <c r="I5" s="48"/>
      <c r="L5" s="4"/>
      <c r="M5" s="4"/>
      <c r="N5" s="4"/>
    </row>
    <row r="6" spans="1:22" s="35" customFormat="1" ht="15">
      <c r="A6" s="61"/>
      <c r="B6" s="86"/>
      <c r="C6" s="174"/>
      <c r="D6" s="63"/>
      <c r="E6" s="64" t="s">
        <v>129</v>
      </c>
      <c r="F6" s="65" t="s">
        <v>15</v>
      </c>
      <c r="G6" s="65" t="s">
        <v>125</v>
      </c>
      <c r="H6" s="66"/>
      <c r="I6" s="66"/>
      <c r="J6" s="65" t="s">
        <v>62</v>
      </c>
      <c r="K6" s="65" t="s">
        <v>62</v>
      </c>
      <c r="L6" s="65" t="s">
        <v>86</v>
      </c>
      <c r="M6" s="240" t="s">
        <v>86</v>
      </c>
      <c r="N6" s="256"/>
      <c r="O6" s="558" t="s">
        <v>243</v>
      </c>
      <c r="P6" s="558"/>
      <c r="Q6" s="558"/>
      <c r="R6" s="559"/>
      <c r="S6" s="557" t="s">
        <v>243</v>
      </c>
      <c r="T6" s="558"/>
      <c r="U6" s="558"/>
      <c r="V6" s="559"/>
    </row>
    <row r="7" spans="1:22" s="35" customFormat="1" ht="14.25" customHeight="1">
      <c r="A7" s="62"/>
      <c r="B7" s="87" t="s">
        <v>135</v>
      </c>
      <c r="C7" s="452" t="s">
        <v>53</v>
      </c>
      <c r="D7" s="453" t="s">
        <v>126</v>
      </c>
      <c r="E7" s="453" t="s">
        <v>61</v>
      </c>
      <c r="F7" s="453" t="s">
        <v>17</v>
      </c>
      <c r="G7" s="453" t="s">
        <v>17</v>
      </c>
      <c r="H7" s="68"/>
      <c r="I7" s="68"/>
      <c r="J7" s="69" t="s">
        <v>127</v>
      </c>
      <c r="K7" s="69" t="s">
        <v>131</v>
      </c>
      <c r="L7" s="74" t="s">
        <v>132</v>
      </c>
      <c r="M7" s="241" t="s">
        <v>133</v>
      </c>
      <c r="N7" s="234"/>
      <c r="O7" s="560">
        <v>2013</v>
      </c>
      <c r="P7" s="561"/>
      <c r="Q7" s="561"/>
      <c r="R7" s="562"/>
      <c r="S7" s="560">
        <v>2014</v>
      </c>
      <c r="T7" s="561"/>
      <c r="U7" s="561"/>
      <c r="V7" s="562"/>
    </row>
    <row r="8" spans="1:22" s="35" customFormat="1" ht="13.5" customHeight="1">
      <c r="A8" s="73" t="s">
        <v>14</v>
      </c>
      <c r="B8" s="88" t="s">
        <v>136</v>
      </c>
      <c r="C8" s="176" t="s">
        <v>54</v>
      </c>
      <c r="D8" s="177" t="s">
        <v>128</v>
      </c>
      <c r="E8" s="70" t="s">
        <v>18</v>
      </c>
      <c r="F8" s="71" t="s">
        <v>63</v>
      </c>
      <c r="G8" s="71" t="s">
        <v>63</v>
      </c>
      <c r="H8" s="72" t="s">
        <v>27</v>
      </c>
      <c r="I8" s="72" t="s">
        <v>80</v>
      </c>
      <c r="J8" s="70" t="s">
        <v>130</v>
      </c>
      <c r="K8" s="70" t="s">
        <v>134</v>
      </c>
      <c r="L8" s="71" t="s">
        <v>64</v>
      </c>
      <c r="M8" s="242" t="s">
        <v>64</v>
      </c>
      <c r="N8" s="257"/>
      <c r="O8" s="161" t="s">
        <v>208</v>
      </c>
      <c r="P8" s="75" t="s">
        <v>209</v>
      </c>
      <c r="Q8" s="75" t="s">
        <v>210</v>
      </c>
      <c r="R8" s="76" t="s">
        <v>207</v>
      </c>
      <c r="S8" s="161" t="s">
        <v>208</v>
      </c>
      <c r="T8" s="75" t="s">
        <v>209</v>
      </c>
      <c r="U8" s="75" t="s">
        <v>210</v>
      </c>
      <c r="V8" s="76" t="s">
        <v>207</v>
      </c>
    </row>
    <row r="9" spans="1:22" s="35" customFormat="1" ht="9" customHeight="1">
      <c r="A9" s="110"/>
      <c r="B9" s="85"/>
      <c r="C9" s="4"/>
      <c r="D9" s="347"/>
      <c r="E9" s="4"/>
      <c r="F9" s="4"/>
      <c r="G9" s="4"/>
      <c r="H9" s="4"/>
      <c r="I9" s="4"/>
      <c r="J9" s="4"/>
      <c r="K9" s="4"/>
      <c r="L9" s="4"/>
      <c r="M9" s="243"/>
      <c r="N9" s="4"/>
      <c r="O9" s="162"/>
      <c r="P9" s="36"/>
      <c r="Q9" s="36"/>
      <c r="R9" s="223"/>
      <c r="S9" s="162"/>
      <c r="T9" s="36"/>
      <c r="U9" s="36"/>
      <c r="V9" s="223"/>
    </row>
    <row r="10" spans="1:22" s="35" customFormat="1" ht="15">
      <c r="A10" s="191" t="s">
        <v>275</v>
      </c>
      <c r="B10" s="99"/>
      <c r="C10" s="84"/>
      <c r="D10" s="77"/>
      <c r="E10" s="78"/>
      <c r="F10" s="77"/>
      <c r="G10" s="77"/>
      <c r="H10" s="77"/>
      <c r="I10" s="77"/>
      <c r="J10" s="77"/>
      <c r="K10" s="77"/>
      <c r="L10" s="77"/>
      <c r="M10" s="244"/>
      <c r="N10" s="258"/>
      <c r="O10" s="82"/>
      <c r="P10" s="79"/>
      <c r="Q10" s="79"/>
      <c r="R10" s="83"/>
      <c r="S10" s="82"/>
      <c r="T10" s="79"/>
      <c r="U10" s="79"/>
      <c r="V10" s="83"/>
    </row>
    <row r="11" spans="1:22" s="35" customFormat="1" ht="6" customHeight="1">
      <c r="A11" s="110"/>
      <c r="B11" s="89"/>
      <c r="C11" s="4"/>
      <c r="D11" s="347"/>
      <c r="E11" s="4"/>
      <c r="F11" s="4"/>
      <c r="G11" s="4"/>
      <c r="H11" s="4"/>
      <c r="I11" s="4"/>
      <c r="J11" s="4"/>
      <c r="K11" s="4"/>
      <c r="L11" s="4"/>
      <c r="M11" s="243"/>
      <c r="N11" s="4"/>
      <c r="O11" s="37"/>
      <c r="P11" s="54"/>
      <c r="Q11" s="54"/>
      <c r="R11" s="136"/>
      <c r="S11" s="283"/>
      <c r="T11" s="54"/>
      <c r="U11" s="54"/>
      <c r="V11" s="136"/>
    </row>
    <row r="12" spans="1:22" s="35" customFormat="1">
      <c r="A12" s="113" t="s">
        <v>204</v>
      </c>
      <c r="B12" s="188">
        <v>-11</v>
      </c>
      <c r="C12" s="49" t="s">
        <v>51</v>
      </c>
      <c r="D12" s="114" t="s">
        <v>60</v>
      </c>
      <c r="E12" s="347" t="s">
        <v>65</v>
      </c>
      <c r="F12" s="50">
        <v>12000</v>
      </c>
      <c r="G12" s="50">
        <v>40000</v>
      </c>
      <c r="H12" s="347" t="s">
        <v>36</v>
      </c>
      <c r="I12" s="347" t="s">
        <v>65</v>
      </c>
      <c r="J12" s="347" t="s">
        <v>242</v>
      </c>
      <c r="K12" s="347" t="s">
        <v>245</v>
      </c>
      <c r="L12" s="58">
        <v>600000</v>
      </c>
      <c r="M12" s="273" t="s">
        <v>41</v>
      </c>
      <c r="N12" s="235"/>
      <c r="O12" s="286">
        <v>0</v>
      </c>
      <c r="P12" s="34">
        <v>0</v>
      </c>
      <c r="Q12" s="34">
        <v>0</v>
      </c>
      <c r="R12" s="115">
        <v>0</v>
      </c>
      <c r="S12" s="286"/>
      <c r="T12" s="34"/>
      <c r="U12" s="34"/>
      <c r="V12" s="115"/>
    </row>
    <row r="13" spans="1:22" s="225" customFormat="1">
      <c r="A13" s="319" t="s">
        <v>203</v>
      </c>
      <c r="B13" s="101" t="s">
        <v>222</v>
      </c>
      <c r="C13" s="81" t="s">
        <v>51</v>
      </c>
      <c r="D13" s="137" t="s">
        <v>60</v>
      </c>
      <c r="E13" s="81" t="s">
        <v>65</v>
      </c>
      <c r="F13" s="320">
        <v>12000</v>
      </c>
      <c r="G13" s="320">
        <v>40000</v>
      </c>
      <c r="H13" s="321" t="s">
        <v>28</v>
      </c>
      <c r="I13" s="321" t="s">
        <v>12</v>
      </c>
      <c r="J13" s="120" t="s">
        <v>234</v>
      </c>
      <c r="K13" s="120" t="s">
        <v>220</v>
      </c>
      <c r="L13" s="100">
        <v>595000</v>
      </c>
      <c r="M13" s="322" t="s">
        <v>41</v>
      </c>
      <c r="N13" s="45"/>
      <c r="O13" s="293">
        <v>0</v>
      </c>
      <c r="P13" s="80">
        <v>0</v>
      </c>
      <c r="Q13" s="80">
        <v>0</v>
      </c>
      <c r="R13" s="112">
        <v>0</v>
      </c>
      <c r="S13" s="285"/>
      <c r="T13" s="80"/>
      <c r="U13" s="80"/>
      <c r="V13" s="112"/>
    </row>
    <row r="14" spans="1:22" s="35" customFormat="1" ht="14.25" customHeight="1">
      <c r="A14" s="138" t="s">
        <v>216</v>
      </c>
      <c r="B14" s="188" t="s">
        <v>222</v>
      </c>
      <c r="C14" s="49" t="s">
        <v>51</v>
      </c>
      <c r="D14" s="114" t="s">
        <v>60</v>
      </c>
      <c r="E14" s="49" t="s">
        <v>65</v>
      </c>
      <c r="F14" s="51">
        <v>12000</v>
      </c>
      <c r="G14" s="51">
        <v>40000</v>
      </c>
      <c r="H14" s="49" t="s">
        <v>65</v>
      </c>
      <c r="I14" s="119" t="s">
        <v>34</v>
      </c>
      <c r="J14" s="119" t="s">
        <v>267</v>
      </c>
      <c r="K14" s="119" t="s">
        <v>225</v>
      </c>
      <c r="L14" s="58">
        <v>519000</v>
      </c>
      <c r="M14" s="246" t="s">
        <v>41</v>
      </c>
      <c r="N14" s="173"/>
      <c r="O14" s="286">
        <v>0</v>
      </c>
      <c r="P14" s="34">
        <v>0</v>
      </c>
      <c r="Q14" s="34">
        <v>0</v>
      </c>
      <c r="R14" s="115">
        <v>0</v>
      </c>
      <c r="S14" s="286"/>
      <c r="T14" s="34"/>
      <c r="U14" s="34"/>
      <c r="V14" s="115"/>
    </row>
    <row r="15" spans="1:22" s="225" customFormat="1" ht="14.25" customHeight="1">
      <c r="A15" s="323" t="s">
        <v>217</v>
      </c>
      <c r="B15" s="101" t="s">
        <v>222</v>
      </c>
      <c r="C15" s="81" t="s">
        <v>51</v>
      </c>
      <c r="D15" s="137" t="s">
        <v>60</v>
      </c>
      <c r="E15" s="81" t="s">
        <v>65</v>
      </c>
      <c r="F15" s="116">
        <v>12000</v>
      </c>
      <c r="G15" s="116">
        <v>40000</v>
      </c>
      <c r="H15" s="81" t="s">
        <v>65</v>
      </c>
      <c r="I15" s="120" t="s">
        <v>34</v>
      </c>
      <c r="J15" s="120" t="s">
        <v>221</v>
      </c>
      <c r="K15" s="120" t="s">
        <v>226</v>
      </c>
      <c r="L15" s="303">
        <v>519000</v>
      </c>
      <c r="M15" s="324" t="s">
        <v>41</v>
      </c>
      <c r="N15" s="173"/>
      <c r="O15" s="285">
        <v>0</v>
      </c>
      <c r="P15" s="80">
        <v>0</v>
      </c>
      <c r="Q15" s="80">
        <v>0</v>
      </c>
      <c r="R15" s="112">
        <v>0</v>
      </c>
      <c r="S15" s="285"/>
      <c r="T15" s="80"/>
      <c r="U15" s="80"/>
      <c r="V15" s="112"/>
    </row>
    <row r="16" spans="1:22" s="35" customFormat="1" ht="14.25" customHeight="1">
      <c r="A16" s="138" t="s">
        <v>218</v>
      </c>
      <c r="B16" s="188" t="s">
        <v>222</v>
      </c>
      <c r="C16" s="49" t="s">
        <v>51</v>
      </c>
      <c r="D16" s="114" t="s">
        <v>60</v>
      </c>
      <c r="E16" s="49" t="s">
        <v>65</v>
      </c>
      <c r="F16" s="51">
        <v>12000</v>
      </c>
      <c r="G16" s="51">
        <v>40000</v>
      </c>
      <c r="H16" s="49" t="s">
        <v>65</v>
      </c>
      <c r="I16" s="119" t="s">
        <v>34</v>
      </c>
      <c r="J16" s="119" t="s">
        <v>268</v>
      </c>
      <c r="K16" s="119" t="s">
        <v>224</v>
      </c>
      <c r="L16" s="58">
        <v>519000</v>
      </c>
      <c r="M16" s="246" t="s">
        <v>41</v>
      </c>
      <c r="N16" s="173"/>
      <c r="O16" s="286">
        <v>0</v>
      </c>
      <c r="P16" s="34">
        <v>0</v>
      </c>
      <c r="Q16" s="34">
        <v>0</v>
      </c>
      <c r="R16" s="115">
        <v>0</v>
      </c>
      <c r="S16" s="286"/>
      <c r="T16" s="34"/>
      <c r="U16" s="34"/>
      <c r="V16" s="115"/>
    </row>
    <row r="17" spans="1:38" s="225" customFormat="1" ht="14.25" customHeight="1">
      <c r="A17" s="323" t="s">
        <v>219</v>
      </c>
      <c r="B17" s="101" t="s">
        <v>222</v>
      </c>
      <c r="C17" s="81" t="s">
        <v>51</v>
      </c>
      <c r="D17" s="137" t="s">
        <v>60</v>
      </c>
      <c r="E17" s="81" t="s">
        <v>65</v>
      </c>
      <c r="F17" s="116">
        <v>12000</v>
      </c>
      <c r="G17" s="116">
        <v>40000</v>
      </c>
      <c r="H17" s="81" t="s">
        <v>65</v>
      </c>
      <c r="I17" s="120" t="s">
        <v>34</v>
      </c>
      <c r="J17" s="120" t="s">
        <v>220</v>
      </c>
      <c r="K17" s="120" t="s">
        <v>235</v>
      </c>
      <c r="L17" s="100">
        <v>519000</v>
      </c>
      <c r="M17" s="324" t="s">
        <v>41</v>
      </c>
      <c r="N17" s="173"/>
      <c r="O17" s="285">
        <v>0</v>
      </c>
      <c r="P17" s="80">
        <v>0</v>
      </c>
      <c r="Q17" s="80">
        <v>0</v>
      </c>
      <c r="R17" s="112">
        <v>0</v>
      </c>
      <c r="S17" s="285"/>
      <c r="T17" s="80"/>
      <c r="U17" s="80"/>
      <c r="V17" s="112"/>
    </row>
    <row r="18" spans="1:38" s="5" customFormat="1" ht="14.25" customHeight="1">
      <c r="A18" s="385" t="s">
        <v>271</v>
      </c>
      <c r="B18" s="386" t="s">
        <v>272</v>
      </c>
      <c r="C18" s="383" t="s">
        <v>51</v>
      </c>
      <c r="D18" s="114" t="s">
        <v>60</v>
      </c>
      <c r="E18" s="383" t="s">
        <v>65</v>
      </c>
      <c r="F18" s="384">
        <v>12000</v>
      </c>
      <c r="G18" s="384">
        <v>40000</v>
      </c>
      <c r="H18" s="383" t="s">
        <v>28</v>
      </c>
      <c r="I18" s="291" t="s">
        <v>59</v>
      </c>
      <c r="J18" s="291" t="s">
        <v>268</v>
      </c>
      <c r="K18" s="291" t="s">
        <v>273</v>
      </c>
      <c r="L18" s="290">
        <v>599000</v>
      </c>
      <c r="M18" s="403" t="s">
        <v>41</v>
      </c>
      <c r="N18" s="380"/>
      <c r="O18" s="162">
        <v>0</v>
      </c>
      <c r="P18" s="36">
        <v>0</v>
      </c>
      <c r="Q18" s="36">
        <v>0</v>
      </c>
      <c r="R18" s="223">
        <v>0</v>
      </c>
      <c r="S18" s="162"/>
      <c r="T18" s="36"/>
      <c r="U18" s="36"/>
      <c r="V18" s="223"/>
    </row>
    <row r="19" spans="1:38" s="35" customFormat="1" ht="6" customHeight="1">
      <c r="A19" s="113"/>
      <c r="B19" s="190"/>
      <c r="C19" s="347"/>
      <c r="D19" s="347"/>
      <c r="E19" s="347"/>
      <c r="F19" s="347"/>
      <c r="G19" s="347"/>
      <c r="H19" s="347"/>
      <c r="I19" s="347"/>
      <c r="J19" s="347"/>
      <c r="K19" s="347"/>
      <c r="L19" s="235"/>
      <c r="M19" s="273"/>
      <c r="N19" s="347"/>
      <c r="O19" s="286"/>
      <c r="P19" s="34"/>
      <c r="Q19" s="34"/>
      <c r="R19" s="115"/>
      <c r="S19" s="286"/>
      <c r="T19" s="34"/>
      <c r="U19" s="34"/>
      <c r="V19" s="115"/>
    </row>
    <row r="20" spans="1:38" s="5" customFormat="1" ht="15">
      <c r="A20" s="191" t="s">
        <v>137</v>
      </c>
      <c r="B20" s="192"/>
      <c r="C20" s="193"/>
      <c r="D20" s="194"/>
      <c r="E20" s="195"/>
      <c r="F20" s="194"/>
      <c r="G20" s="194"/>
      <c r="H20" s="194"/>
      <c r="I20" s="194"/>
      <c r="J20" s="267"/>
      <c r="K20" s="267"/>
      <c r="L20" s="274"/>
      <c r="M20" s="275"/>
      <c r="N20" s="259"/>
      <c r="O20" s="196"/>
      <c r="P20" s="79"/>
      <c r="Q20" s="79"/>
      <c r="R20" s="83"/>
      <c r="S20" s="82"/>
      <c r="T20" s="79"/>
      <c r="U20" s="79"/>
      <c r="V20" s="83"/>
      <c r="AB20" s="4" t="s">
        <v>207</v>
      </c>
      <c r="AC20" s="4" t="s">
        <v>208</v>
      </c>
      <c r="AD20" s="4" t="s">
        <v>209</v>
      </c>
      <c r="AE20" s="4" t="s">
        <v>210</v>
      </c>
      <c r="AF20" s="4" t="s">
        <v>207</v>
      </c>
      <c r="AI20" s="5" t="s">
        <v>208</v>
      </c>
      <c r="AJ20" s="5" t="s">
        <v>209</v>
      </c>
      <c r="AK20" s="5" t="s">
        <v>210</v>
      </c>
      <c r="AL20" s="5" t="s">
        <v>207</v>
      </c>
    </row>
    <row r="21" spans="1:38" s="5" customFormat="1" ht="6" customHeight="1">
      <c r="A21" s="213"/>
      <c r="B21" s="214"/>
      <c r="C21" s="215"/>
      <c r="D21" s="215"/>
      <c r="E21" s="215"/>
      <c r="F21" s="215"/>
      <c r="G21" s="215"/>
      <c r="H21" s="215"/>
      <c r="I21" s="215"/>
      <c r="J21" s="268"/>
      <c r="K21" s="268"/>
      <c r="L21" s="276"/>
      <c r="M21" s="277"/>
      <c r="N21" s="260"/>
      <c r="O21" s="287"/>
      <c r="P21" s="216"/>
      <c r="Q21" s="216"/>
      <c r="R21" s="217"/>
      <c r="S21" s="337"/>
      <c r="T21" s="318"/>
      <c r="U21" s="318"/>
      <c r="V21" s="338"/>
    </row>
    <row r="22" spans="1:38" s="231" customFormat="1" ht="14.25" customHeight="1">
      <c r="A22" s="121" t="s">
        <v>151</v>
      </c>
      <c r="B22" s="101">
        <v>-6</v>
      </c>
      <c r="C22" s="81" t="s">
        <v>51</v>
      </c>
      <c r="D22" s="137" t="s">
        <v>60</v>
      </c>
      <c r="E22" s="81">
        <v>2009</v>
      </c>
      <c r="F22" s="116">
        <v>12000</v>
      </c>
      <c r="G22" s="116">
        <v>40000</v>
      </c>
      <c r="H22" s="81" t="s">
        <v>241</v>
      </c>
      <c r="I22" s="81" t="s">
        <v>79</v>
      </c>
      <c r="J22" s="124">
        <v>41518</v>
      </c>
      <c r="K22" s="124">
        <v>42004</v>
      </c>
      <c r="L22" s="100">
        <v>636000</v>
      </c>
      <c r="M22" s="233">
        <v>585000</v>
      </c>
      <c r="N22" s="58"/>
      <c r="O22" s="285">
        <v>0</v>
      </c>
      <c r="P22" s="80">
        <v>0</v>
      </c>
      <c r="Q22" s="80">
        <v>0</v>
      </c>
      <c r="R22" s="112">
        <v>0</v>
      </c>
      <c r="S22" s="285">
        <f>IF(ISERROR(VLOOKUP($A22,'[1]2014'!$B$4:$R$52,14,0)),0,VLOOKUP($A22,'[1]2014'!$B$4:$R$52,14,0))</f>
        <v>0</v>
      </c>
      <c r="T22" s="80">
        <f>IF(ISERROR(VLOOKUP($A22,'[1]2014'!$B$4:$R$52,15,0)),0,VLOOKUP($A22,'[1]2014'!$B$4:$R$52,15,0))</f>
        <v>5</v>
      </c>
      <c r="U22" s="80">
        <f>IF(ISERROR(VLOOKUP($A22,'[1]2014'!$B$4:$R$52,16,0)),0,VLOOKUP($A22,'[1]2014'!$B$4:$R$52,16,0))</f>
        <v>25</v>
      </c>
      <c r="V22" s="112">
        <f>IF(ISERROR(VLOOKUP($A22,'[1]2014'!$B$4:$R$52,17,0)),0,VLOOKUP($A22,'[1]2014'!$B$4:$R$52,17,0))</f>
        <v>0</v>
      </c>
      <c r="AB22" s="456">
        <v>0</v>
      </c>
      <c r="AC22" s="456">
        <v>0</v>
      </c>
      <c r="AD22" s="456">
        <v>5</v>
      </c>
      <c r="AE22" s="456">
        <v>25</v>
      </c>
      <c r="AF22" s="456">
        <v>0</v>
      </c>
      <c r="AH22" s="456"/>
      <c r="AI22" s="456">
        <f t="shared" ref="AI22:AL37" si="0">AC22-S22</f>
        <v>0</v>
      </c>
      <c r="AJ22" s="456">
        <f t="shared" si="0"/>
        <v>0</v>
      </c>
      <c r="AK22" s="456">
        <f t="shared" si="0"/>
        <v>0</v>
      </c>
      <c r="AL22" s="456">
        <f t="shared" si="0"/>
        <v>0</v>
      </c>
    </row>
    <row r="23" spans="1:38" s="231" customFormat="1" ht="14.25" customHeight="1">
      <c r="A23" s="121"/>
      <c r="B23" s="101">
        <v>-6</v>
      </c>
      <c r="C23" s="81"/>
      <c r="D23" s="137"/>
      <c r="E23" s="81"/>
      <c r="F23" s="116"/>
      <c r="G23" s="116"/>
      <c r="H23" s="81" t="s">
        <v>28</v>
      </c>
      <c r="I23" s="81" t="s">
        <v>79</v>
      </c>
      <c r="J23" s="124">
        <v>42004</v>
      </c>
      <c r="K23" s="124">
        <v>42491</v>
      </c>
      <c r="L23" s="100">
        <v>600000</v>
      </c>
      <c r="M23" s="233">
        <v>636000</v>
      </c>
      <c r="N23" s="58"/>
      <c r="O23" s="285" t="s">
        <v>50</v>
      </c>
      <c r="P23" s="80" t="s">
        <v>50</v>
      </c>
      <c r="Q23" s="80"/>
      <c r="R23" s="112"/>
      <c r="S23" s="285"/>
      <c r="T23" s="80"/>
      <c r="U23" s="80"/>
      <c r="V23" s="112"/>
      <c r="AB23" s="456"/>
      <c r="AC23" s="456"/>
      <c r="AD23" s="456"/>
      <c r="AE23" s="456"/>
      <c r="AF23" s="456"/>
      <c r="AH23" s="456"/>
      <c r="AI23" s="456">
        <f t="shared" si="0"/>
        <v>0</v>
      </c>
      <c r="AJ23" s="456">
        <f t="shared" si="0"/>
        <v>0</v>
      </c>
      <c r="AK23" s="456">
        <f t="shared" si="0"/>
        <v>0</v>
      </c>
      <c r="AL23" s="456">
        <f t="shared" si="0"/>
        <v>0</v>
      </c>
    </row>
    <row r="24" spans="1:38" s="35" customFormat="1" ht="15" customHeight="1">
      <c r="A24" s="117" t="s">
        <v>152</v>
      </c>
      <c r="B24" s="188">
        <v>-6</v>
      </c>
      <c r="C24" s="49" t="s">
        <v>51</v>
      </c>
      <c r="D24" s="114" t="s">
        <v>60</v>
      </c>
      <c r="E24" s="122">
        <v>2011</v>
      </c>
      <c r="F24" s="51">
        <v>12000</v>
      </c>
      <c r="G24" s="51">
        <v>40000</v>
      </c>
      <c r="H24" s="49" t="s">
        <v>28</v>
      </c>
      <c r="I24" s="49" t="s">
        <v>58</v>
      </c>
      <c r="J24" s="140">
        <v>41061</v>
      </c>
      <c r="K24" s="140">
        <v>42309</v>
      </c>
      <c r="L24" s="58">
        <v>669000</v>
      </c>
      <c r="M24" s="60">
        <v>655000</v>
      </c>
      <c r="N24" s="58"/>
      <c r="O24" s="286">
        <v>0</v>
      </c>
      <c r="P24" s="34">
        <v>0</v>
      </c>
      <c r="Q24" s="34">
        <v>0</v>
      </c>
      <c r="R24" s="115">
        <v>0</v>
      </c>
      <c r="S24" s="286">
        <f>IF(ISERROR(VLOOKUP($A24,'[1]2014'!$B$4:$R$52,14,0)),0,VLOOKUP($A24,'[1]2014'!$B$4:$R$52,14,0))</f>
        <v>0</v>
      </c>
      <c r="T24" s="34">
        <f>IF(ISERROR(VLOOKUP($A24,'[1]2014'!$B$4:$R$52,15,0)),0,VLOOKUP($A24,'[1]2014'!$B$4:$R$52,15,0))</f>
        <v>0</v>
      </c>
      <c r="U24" s="34">
        <f>IF(ISERROR(VLOOKUP($A24,'[1]2014'!$B$4:$R$52,16,0)),0,VLOOKUP($A24,'[1]2014'!$B$4:$R$52,16,0))</f>
        <v>0</v>
      </c>
      <c r="V24" s="115">
        <f>IF(ISERROR(VLOOKUP($A24,'[1]2014'!$B$4:$R$52,17,0)),0,VLOOKUP($A24,'[1]2014'!$B$4:$R$52,17,0))</f>
        <v>0</v>
      </c>
      <c r="AB24" s="212">
        <v>0</v>
      </c>
      <c r="AC24" s="212">
        <v>0</v>
      </c>
      <c r="AD24" s="212">
        <v>0</v>
      </c>
      <c r="AE24" s="212">
        <v>0</v>
      </c>
      <c r="AF24" s="212">
        <v>0</v>
      </c>
      <c r="AH24" s="212"/>
      <c r="AI24" s="212">
        <f t="shared" si="0"/>
        <v>0</v>
      </c>
      <c r="AJ24" s="212">
        <f t="shared" si="0"/>
        <v>0</v>
      </c>
      <c r="AK24" s="212">
        <f t="shared" si="0"/>
        <v>0</v>
      </c>
      <c r="AL24" s="212">
        <f t="shared" si="0"/>
        <v>0</v>
      </c>
    </row>
    <row r="25" spans="1:38" s="231" customFormat="1" ht="14.25" customHeight="1">
      <c r="A25" s="121" t="s">
        <v>153</v>
      </c>
      <c r="B25" s="325" t="s">
        <v>261</v>
      </c>
      <c r="C25" s="81" t="s">
        <v>51</v>
      </c>
      <c r="D25" s="111" t="s">
        <v>60</v>
      </c>
      <c r="E25" s="81">
        <v>2009</v>
      </c>
      <c r="F25" s="116">
        <v>12000</v>
      </c>
      <c r="G25" s="116">
        <v>40000</v>
      </c>
      <c r="H25" s="81" t="s">
        <v>28</v>
      </c>
      <c r="I25" s="81" t="s">
        <v>59</v>
      </c>
      <c r="J25" s="120">
        <v>40057</v>
      </c>
      <c r="K25" s="120">
        <v>41883</v>
      </c>
      <c r="L25" s="100">
        <v>566000</v>
      </c>
      <c r="M25" s="233">
        <v>503000</v>
      </c>
      <c r="N25" s="58"/>
      <c r="O25" s="285">
        <v>0</v>
      </c>
      <c r="P25" s="80">
        <v>0</v>
      </c>
      <c r="Q25" s="80">
        <v>0</v>
      </c>
      <c r="R25" s="112">
        <v>0</v>
      </c>
      <c r="S25" s="285">
        <f>IF(ISERROR(VLOOKUP($A25,'[1]2014'!$B$4:$R$52,14,0)),0,VLOOKUP($A25,'[1]2014'!$B$4:$R$52,14,0))</f>
        <v>18</v>
      </c>
      <c r="T25" s="80">
        <f>IF(ISERROR(VLOOKUP($A25,'[1]2014'!$B$4:$R$52,15,0)),0,VLOOKUP($A25,'[1]2014'!$B$4:$R$52,15,0))</f>
        <v>3</v>
      </c>
      <c r="U25" s="80">
        <f>IF(ISERROR(VLOOKUP($A25,'[1]2014'!$B$4:$R$52,16,0)),0,VLOOKUP($A25,'[1]2014'!$B$4:$R$52,16,0))</f>
        <v>0</v>
      </c>
      <c r="V25" s="112">
        <f>IF(ISERROR(VLOOKUP($A25,'[1]2014'!$B$4:$R$52,17,0)),0,VLOOKUP($A25,'[1]2014'!$B$4:$R$52,17,0))</f>
        <v>0</v>
      </c>
      <c r="AB25" s="456">
        <v>0</v>
      </c>
      <c r="AC25" s="456">
        <v>21</v>
      </c>
      <c r="AD25" s="456">
        <v>0</v>
      </c>
      <c r="AE25" s="456">
        <v>0</v>
      </c>
      <c r="AF25" s="456">
        <v>0</v>
      </c>
      <c r="AH25" s="456"/>
      <c r="AI25" s="456">
        <f t="shared" si="0"/>
        <v>3</v>
      </c>
      <c r="AJ25" s="456">
        <f t="shared" si="0"/>
        <v>-3</v>
      </c>
      <c r="AK25" s="456">
        <f t="shared" si="0"/>
        <v>0</v>
      </c>
      <c r="AL25" s="456">
        <f t="shared" si="0"/>
        <v>0</v>
      </c>
    </row>
    <row r="26" spans="1:38" s="231" customFormat="1" ht="14.25" customHeight="1">
      <c r="A26" s="121"/>
      <c r="B26" s="325" t="s">
        <v>256</v>
      </c>
      <c r="C26" s="81"/>
      <c r="D26" s="111"/>
      <c r="E26" s="81"/>
      <c r="F26" s="116"/>
      <c r="G26" s="116"/>
      <c r="H26" s="81" t="s">
        <v>28</v>
      </c>
      <c r="I26" s="81" t="s">
        <v>59</v>
      </c>
      <c r="J26" s="120">
        <v>41883</v>
      </c>
      <c r="K26" s="120">
        <v>43313</v>
      </c>
      <c r="L26" s="100">
        <v>590000</v>
      </c>
      <c r="M26" s="233">
        <v>566000</v>
      </c>
      <c r="N26" s="58"/>
      <c r="O26" s="285"/>
      <c r="P26" s="80"/>
      <c r="Q26" s="80"/>
      <c r="R26" s="112"/>
      <c r="S26" s="285"/>
      <c r="T26" s="80"/>
      <c r="U26" s="80"/>
      <c r="V26" s="112"/>
      <c r="AB26" s="456"/>
      <c r="AC26" s="456"/>
      <c r="AD26" s="456"/>
      <c r="AE26" s="456"/>
      <c r="AF26" s="456"/>
      <c r="AH26" s="456"/>
      <c r="AI26" s="456">
        <f t="shared" si="0"/>
        <v>0</v>
      </c>
      <c r="AJ26" s="456">
        <f t="shared" si="0"/>
        <v>0</v>
      </c>
      <c r="AK26" s="456">
        <f t="shared" si="0"/>
        <v>0</v>
      </c>
      <c r="AL26" s="456">
        <f t="shared" si="0"/>
        <v>0</v>
      </c>
    </row>
    <row r="27" spans="1:38" s="35" customFormat="1" ht="14.25" customHeight="1">
      <c r="A27" s="117" t="s">
        <v>154</v>
      </c>
      <c r="B27" s="188">
        <v>-6</v>
      </c>
      <c r="C27" s="49" t="s">
        <v>51</v>
      </c>
      <c r="D27" s="118" t="s">
        <v>60</v>
      </c>
      <c r="E27" s="49">
        <v>2010</v>
      </c>
      <c r="F27" s="51">
        <v>12000</v>
      </c>
      <c r="G27" s="51">
        <v>40000</v>
      </c>
      <c r="H27" s="49" t="s">
        <v>28</v>
      </c>
      <c r="I27" s="49" t="s">
        <v>59</v>
      </c>
      <c r="J27" s="119">
        <v>40210</v>
      </c>
      <c r="K27" s="119">
        <v>42064</v>
      </c>
      <c r="L27" s="58">
        <v>521000</v>
      </c>
      <c r="M27" s="60">
        <v>494000</v>
      </c>
      <c r="N27" s="58"/>
      <c r="O27" s="286">
        <v>0</v>
      </c>
      <c r="P27" s="34">
        <v>0</v>
      </c>
      <c r="Q27" s="34">
        <v>0</v>
      </c>
      <c r="R27" s="115">
        <v>0</v>
      </c>
      <c r="S27" s="286">
        <f>IF(ISERROR(VLOOKUP($A27,'[1]2014'!$B$4:$R$52,14,0)),0,VLOOKUP($A27,'[1]2014'!$B$4:$R$52,14,0))</f>
        <v>0</v>
      </c>
      <c r="T27" s="34">
        <f>IF(ISERROR(VLOOKUP($A27,'[1]2014'!$B$4:$R$52,15,0)),0,VLOOKUP($A27,'[1]2014'!$B$4:$R$52,15,0))</f>
        <v>0</v>
      </c>
      <c r="U27" s="34">
        <f>IF(ISERROR(VLOOKUP($A27,'[1]2014'!$B$4:$R$52,16,0)),0,VLOOKUP($A27,'[1]2014'!$B$4:$R$52,16,0))</f>
        <v>0</v>
      </c>
      <c r="V27" s="115">
        <f>IF(ISERROR(VLOOKUP($A27,'[1]2014'!$B$4:$R$52,17,0)),0,VLOOKUP($A27,'[1]2014'!$B$4:$R$52,17,0))</f>
        <v>0</v>
      </c>
      <c r="AB27" s="212">
        <v>0</v>
      </c>
      <c r="AC27" s="212">
        <v>0</v>
      </c>
      <c r="AD27" s="212">
        <v>0</v>
      </c>
      <c r="AE27" s="212">
        <v>0</v>
      </c>
      <c r="AF27" s="212">
        <v>0</v>
      </c>
      <c r="AH27" s="212"/>
      <c r="AI27" s="212">
        <f t="shared" si="0"/>
        <v>0</v>
      </c>
      <c r="AJ27" s="212">
        <f t="shared" si="0"/>
        <v>0</v>
      </c>
      <c r="AK27" s="212">
        <f t="shared" si="0"/>
        <v>0</v>
      </c>
      <c r="AL27" s="212">
        <f t="shared" si="0"/>
        <v>0</v>
      </c>
    </row>
    <row r="28" spans="1:38" s="35" customFormat="1" ht="14.25" customHeight="1">
      <c r="A28" s="117"/>
      <c r="B28" s="188" t="s">
        <v>223</v>
      </c>
      <c r="C28" s="49"/>
      <c r="D28" s="118"/>
      <c r="E28" s="49"/>
      <c r="F28" s="51"/>
      <c r="G28" s="51"/>
      <c r="H28" s="49" t="s">
        <v>28</v>
      </c>
      <c r="I28" s="49" t="s">
        <v>59</v>
      </c>
      <c r="J28" s="119">
        <v>42114</v>
      </c>
      <c r="K28" s="119">
        <v>43941</v>
      </c>
      <c r="L28" s="58">
        <v>585000</v>
      </c>
      <c r="M28" s="60">
        <v>521000</v>
      </c>
      <c r="N28" s="58"/>
      <c r="O28" s="286"/>
      <c r="P28" s="34"/>
      <c r="Q28" s="34"/>
      <c r="R28" s="115"/>
      <c r="S28" s="286"/>
      <c r="T28" s="34"/>
      <c r="U28" s="34"/>
      <c r="V28" s="115"/>
      <c r="AB28" s="212"/>
      <c r="AC28" s="212"/>
      <c r="AD28" s="212"/>
      <c r="AE28" s="212"/>
      <c r="AF28" s="212"/>
      <c r="AH28" s="212"/>
      <c r="AI28" s="212">
        <f t="shared" si="0"/>
        <v>0</v>
      </c>
      <c r="AJ28" s="212">
        <f t="shared" si="0"/>
        <v>0</v>
      </c>
      <c r="AK28" s="212">
        <f t="shared" si="0"/>
        <v>0</v>
      </c>
      <c r="AL28" s="212">
        <f t="shared" si="0"/>
        <v>0</v>
      </c>
    </row>
    <row r="29" spans="1:38" s="231" customFormat="1" ht="14.25" customHeight="1">
      <c r="A29" s="121" t="s">
        <v>155</v>
      </c>
      <c r="B29" s="101"/>
      <c r="C29" s="81" t="s">
        <v>51</v>
      </c>
      <c r="D29" s="111" t="s">
        <v>60</v>
      </c>
      <c r="E29" s="81">
        <v>2009</v>
      </c>
      <c r="F29" s="116">
        <v>12000</v>
      </c>
      <c r="G29" s="116">
        <v>35000</v>
      </c>
      <c r="H29" s="81" t="s">
        <v>39</v>
      </c>
      <c r="I29" s="81" t="s">
        <v>55</v>
      </c>
      <c r="J29" s="120">
        <v>40026</v>
      </c>
      <c r="K29" s="120">
        <v>41821</v>
      </c>
      <c r="L29" s="100">
        <v>510000</v>
      </c>
      <c r="M29" s="233" t="s">
        <v>41</v>
      </c>
      <c r="N29" s="58"/>
      <c r="O29" s="285">
        <v>0</v>
      </c>
      <c r="P29" s="80">
        <v>0</v>
      </c>
      <c r="Q29" s="80">
        <v>5.1395833333333334</v>
      </c>
      <c r="R29" s="112">
        <v>0</v>
      </c>
      <c r="S29" s="285">
        <f>IF(ISERROR(VLOOKUP($A29,'[1]2014'!$B$4:$R$52,14,0)),0,VLOOKUP($A29,'[1]2014'!$B$4:$R$52,14,0))</f>
        <v>0</v>
      </c>
      <c r="T29" s="80">
        <f>IF(ISERROR(VLOOKUP($A29,'[1]2014'!$B$4:$R$52,15,0)),0,VLOOKUP($A29,'[1]2014'!$B$4:$R$52,15,0))</f>
        <v>0</v>
      </c>
      <c r="U29" s="80">
        <f>IF(ISERROR(VLOOKUP($A29,'[1]2014'!$B$4:$R$52,16,0)),0,VLOOKUP($A29,'[1]2014'!$B$4:$R$52,16,0))</f>
        <v>41</v>
      </c>
      <c r="V29" s="112">
        <f>IF(ISERROR(VLOOKUP($A29,'[1]2014'!$B$4:$R$52,17,0)),0,VLOOKUP($A29,'[1]2014'!$B$4:$R$52,17,0))</f>
        <v>0</v>
      </c>
      <c r="AB29" s="456">
        <v>0</v>
      </c>
      <c r="AC29" s="456">
        <v>0</v>
      </c>
      <c r="AD29" s="456">
        <v>0</v>
      </c>
      <c r="AE29" s="456">
        <v>47</v>
      </c>
      <c r="AF29" s="456">
        <v>0</v>
      </c>
      <c r="AH29" s="456"/>
      <c r="AI29" s="456">
        <f t="shared" si="0"/>
        <v>0</v>
      </c>
      <c r="AJ29" s="456">
        <f t="shared" si="0"/>
        <v>0</v>
      </c>
      <c r="AK29" s="456">
        <f t="shared" si="0"/>
        <v>6</v>
      </c>
      <c r="AL29" s="456">
        <f t="shared" si="0"/>
        <v>0</v>
      </c>
    </row>
    <row r="30" spans="1:38" s="35" customFormat="1" ht="14.25" customHeight="1">
      <c r="A30" s="117" t="s">
        <v>156</v>
      </c>
      <c r="B30" s="188"/>
      <c r="C30" s="49" t="s">
        <v>51</v>
      </c>
      <c r="D30" s="118" t="s">
        <v>60</v>
      </c>
      <c r="E30" s="49">
        <v>2010</v>
      </c>
      <c r="F30" s="51">
        <v>12000</v>
      </c>
      <c r="G30" s="51">
        <v>35000</v>
      </c>
      <c r="H30" s="49" t="s">
        <v>39</v>
      </c>
      <c r="I30" s="49" t="s">
        <v>55</v>
      </c>
      <c r="J30" s="119">
        <v>40969</v>
      </c>
      <c r="K30" s="119">
        <v>42036</v>
      </c>
      <c r="L30" s="58">
        <v>510000</v>
      </c>
      <c r="M30" s="60">
        <v>573000</v>
      </c>
      <c r="N30" s="58"/>
      <c r="O30" s="286">
        <v>0</v>
      </c>
      <c r="P30" s="34">
        <v>0</v>
      </c>
      <c r="Q30" s="34">
        <v>0</v>
      </c>
      <c r="R30" s="115">
        <v>0</v>
      </c>
      <c r="S30" s="286">
        <f>IF(ISERROR(VLOOKUP($A30,'[1]2014'!$B$4:$R$52,14,0)),0,VLOOKUP($A30,'[1]2014'!$B$4:$R$52,14,0))</f>
        <v>21</v>
      </c>
      <c r="T30" s="34">
        <f>IF(ISERROR(VLOOKUP($A30,'[1]2014'!$B$4:$R$52,15,0)),0,VLOOKUP($A30,'[1]2014'!$B$4:$R$52,15,0))</f>
        <v>0</v>
      </c>
      <c r="U30" s="34">
        <f>IF(ISERROR(VLOOKUP($A30,'[1]2014'!$B$4:$R$52,16,0)),0,VLOOKUP($A30,'[1]2014'!$B$4:$R$52,16,0))</f>
        <v>0</v>
      </c>
      <c r="V30" s="115">
        <f>IF(ISERROR(VLOOKUP($A30,'[1]2014'!$B$4:$R$52,17,0)),0,VLOOKUP($A30,'[1]2014'!$B$4:$R$52,17,0))</f>
        <v>0</v>
      </c>
      <c r="AB30" s="212">
        <v>0</v>
      </c>
      <c r="AC30" s="212">
        <v>21</v>
      </c>
      <c r="AD30" s="212">
        <v>0</v>
      </c>
      <c r="AE30" s="212">
        <v>0</v>
      </c>
      <c r="AF30" s="212">
        <v>0</v>
      </c>
      <c r="AH30" s="212"/>
      <c r="AI30" s="212">
        <f t="shared" si="0"/>
        <v>0</v>
      </c>
      <c r="AJ30" s="212">
        <f t="shared" si="0"/>
        <v>0</v>
      </c>
      <c r="AK30" s="212">
        <f t="shared" si="0"/>
        <v>0</v>
      </c>
      <c r="AL30" s="212">
        <f t="shared" si="0"/>
        <v>0</v>
      </c>
    </row>
    <row r="31" spans="1:38" s="231" customFormat="1">
      <c r="A31" s="323" t="s">
        <v>157</v>
      </c>
      <c r="B31" s="101">
        <v>-14</v>
      </c>
      <c r="C31" s="81" t="s">
        <v>51</v>
      </c>
      <c r="D31" s="137" t="s">
        <v>60</v>
      </c>
      <c r="E31" s="81">
        <v>2010</v>
      </c>
      <c r="F31" s="116">
        <v>12000</v>
      </c>
      <c r="G31" s="116">
        <v>40000</v>
      </c>
      <c r="H31" s="124" t="s">
        <v>28</v>
      </c>
      <c r="I31" s="81" t="s">
        <v>55</v>
      </c>
      <c r="J31" s="124">
        <v>41518</v>
      </c>
      <c r="K31" s="326">
        <v>42614</v>
      </c>
      <c r="L31" s="100">
        <v>528000</v>
      </c>
      <c r="M31" s="233">
        <v>499000</v>
      </c>
      <c r="N31" s="58"/>
      <c r="O31" s="285">
        <v>8</v>
      </c>
      <c r="P31" s="80">
        <v>0</v>
      </c>
      <c r="Q31" s="80">
        <v>0</v>
      </c>
      <c r="R31" s="112">
        <v>0</v>
      </c>
      <c r="S31" s="285">
        <f>IF(ISERROR(VLOOKUP($A31,'[1]2014'!$B$4:$R$52,14,0)),0,VLOOKUP($A31,'[1]2014'!$B$4:$R$52,14,0))</f>
        <v>0</v>
      </c>
      <c r="T31" s="80">
        <f>IF(ISERROR(VLOOKUP($A31,'[1]2014'!$B$4:$R$52,15,0)),0,VLOOKUP($A31,'[1]2014'!$B$4:$R$52,15,0))</f>
        <v>0</v>
      </c>
      <c r="U31" s="80">
        <f>IF(ISERROR(VLOOKUP($A31,'[1]2014'!$B$4:$R$52,16,0)),0,VLOOKUP($A31,'[1]2014'!$B$4:$R$52,16,0))</f>
        <v>0</v>
      </c>
      <c r="V31" s="112">
        <f>IF(ISERROR(VLOOKUP($A31,'[1]2014'!$B$4:$R$52,17,0)),0,VLOOKUP($A31,'[1]2014'!$B$4:$R$52,17,0))</f>
        <v>0</v>
      </c>
      <c r="AB31" s="456">
        <v>0</v>
      </c>
      <c r="AC31" s="456">
        <v>0</v>
      </c>
      <c r="AD31" s="456">
        <v>0</v>
      </c>
      <c r="AE31" s="456">
        <v>0</v>
      </c>
      <c r="AF31" s="456">
        <v>0</v>
      </c>
      <c r="AH31" s="456"/>
      <c r="AI31" s="456">
        <f t="shared" si="0"/>
        <v>0</v>
      </c>
      <c r="AJ31" s="456">
        <f t="shared" si="0"/>
        <v>0</v>
      </c>
      <c r="AK31" s="456">
        <f t="shared" si="0"/>
        <v>0</v>
      </c>
      <c r="AL31" s="456">
        <f t="shared" si="0"/>
        <v>0</v>
      </c>
    </row>
    <row r="32" spans="1:38" s="231" customFormat="1">
      <c r="A32" s="323"/>
      <c r="B32" s="101"/>
      <c r="C32" s="81"/>
      <c r="D32" s="137"/>
      <c r="E32" s="81"/>
      <c r="F32" s="116"/>
      <c r="G32" s="116"/>
      <c r="H32" s="326" t="s">
        <v>39</v>
      </c>
      <c r="I32" s="81" t="s">
        <v>55</v>
      </c>
      <c r="J32" s="326">
        <v>42614</v>
      </c>
      <c r="K32" s="326">
        <v>44136</v>
      </c>
      <c r="L32" s="100">
        <v>508000</v>
      </c>
      <c r="M32" s="233">
        <v>528000</v>
      </c>
      <c r="N32" s="58"/>
      <c r="O32" s="285" t="s">
        <v>50</v>
      </c>
      <c r="P32" s="80" t="s">
        <v>50</v>
      </c>
      <c r="Q32" s="80"/>
      <c r="R32" s="112"/>
      <c r="S32" s="285"/>
      <c r="T32" s="80"/>
      <c r="U32" s="80"/>
      <c r="V32" s="112"/>
      <c r="AB32" s="456"/>
      <c r="AC32" s="456"/>
      <c r="AD32" s="456"/>
      <c r="AE32" s="456"/>
      <c r="AF32" s="456"/>
      <c r="AH32" s="456"/>
      <c r="AI32" s="456">
        <f t="shared" si="0"/>
        <v>0</v>
      </c>
      <c r="AJ32" s="456">
        <f t="shared" si="0"/>
        <v>0</v>
      </c>
      <c r="AK32" s="456">
        <f t="shared" si="0"/>
        <v>0</v>
      </c>
      <c r="AL32" s="456">
        <f t="shared" si="0"/>
        <v>0</v>
      </c>
    </row>
    <row r="33" spans="1:38" ht="14.25" customHeight="1">
      <c r="A33" s="432" t="s">
        <v>158</v>
      </c>
      <c r="B33" s="219" t="s">
        <v>159</v>
      </c>
      <c r="C33" s="220" t="s">
        <v>51</v>
      </c>
      <c r="D33" s="118" t="s">
        <v>60</v>
      </c>
      <c r="E33" s="221">
        <v>2009</v>
      </c>
      <c r="F33" s="222">
        <v>12000</v>
      </c>
      <c r="G33" s="222">
        <v>37500</v>
      </c>
      <c r="H33" s="221" t="s">
        <v>30</v>
      </c>
      <c r="I33" s="221" t="s">
        <v>32</v>
      </c>
      <c r="J33" s="119">
        <v>40575</v>
      </c>
      <c r="K33" s="119">
        <v>43678</v>
      </c>
      <c r="L33" s="211">
        <v>436000</v>
      </c>
      <c r="M33" s="60" t="s">
        <v>41</v>
      </c>
      <c r="N33" s="58"/>
      <c r="O33" s="286">
        <v>0</v>
      </c>
      <c r="P33" s="34">
        <v>0</v>
      </c>
      <c r="Q33" s="34">
        <v>0</v>
      </c>
      <c r="R33" s="115">
        <v>0</v>
      </c>
      <c r="S33" s="286">
        <f>IF(ISERROR(VLOOKUP($A33,'[1]2014'!$B$4:$R$52,14,0)),0,VLOOKUP($A33,'[1]2014'!$B$4:$R$52,14,0))</f>
        <v>0</v>
      </c>
      <c r="T33" s="34">
        <f>IF(ISERROR(VLOOKUP($A33,'[1]2014'!$B$4:$R$52,15,0)),0,VLOOKUP($A33,'[1]2014'!$B$4:$R$52,15,0))</f>
        <v>30</v>
      </c>
      <c r="U33" s="34">
        <f>IF(ISERROR(VLOOKUP($A33,'[1]2014'!$B$4:$R$52,16,0)),0,VLOOKUP($A33,'[1]2014'!$B$4:$R$52,16,0))</f>
        <v>43</v>
      </c>
      <c r="V33" s="115">
        <f>IF(ISERROR(VLOOKUP($A33,'[1]2014'!$B$4:$R$52,17,0)),0,VLOOKUP($A33,'[1]2014'!$B$4:$R$52,17,0))</f>
        <v>0</v>
      </c>
      <c r="AB33" s="457">
        <v>0</v>
      </c>
      <c r="AC33" s="457">
        <v>0</v>
      </c>
      <c r="AD33" s="457">
        <v>30</v>
      </c>
      <c r="AE33" s="457">
        <v>43</v>
      </c>
      <c r="AF33" s="457">
        <v>0</v>
      </c>
      <c r="AH33" s="457"/>
      <c r="AI33" s="457">
        <f t="shared" si="0"/>
        <v>0</v>
      </c>
      <c r="AJ33" s="457">
        <f t="shared" si="0"/>
        <v>0</v>
      </c>
      <c r="AK33" s="457">
        <f t="shared" si="0"/>
        <v>0</v>
      </c>
      <c r="AL33" s="457">
        <f t="shared" si="0"/>
        <v>0</v>
      </c>
    </row>
    <row r="34" spans="1:38" s="343" customFormat="1" ht="14.25" customHeight="1">
      <c r="A34" s="355" t="s">
        <v>214</v>
      </c>
      <c r="B34" s="103">
        <v>-6</v>
      </c>
      <c r="C34" s="352"/>
      <c r="D34" s="137"/>
      <c r="E34" s="353"/>
      <c r="F34" s="354"/>
      <c r="G34" s="354"/>
      <c r="H34" s="353" t="s">
        <v>28</v>
      </c>
      <c r="I34" s="353" t="s">
        <v>215</v>
      </c>
      <c r="J34" s="124">
        <v>41601</v>
      </c>
      <c r="K34" s="124">
        <v>42673</v>
      </c>
      <c r="L34" s="224">
        <v>595000</v>
      </c>
      <c r="M34" s="233">
        <v>456000</v>
      </c>
      <c r="N34" s="58"/>
      <c r="O34" s="285">
        <v>0</v>
      </c>
      <c r="P34" s="80">
        <v>0</v>
      </c>
      <c r="Q34" s="80">
        <v>0</v>
      </c>
      <c r="R34" s="112">
        <v>0</v>
      </c>
      <c r="S34" s="285">
        <f>IF(ISERROR(VLOOKUP($A34,'[1]2014'!$B$4:$R$52,14,0)),0,VLOOKUP($A34,'[1]2014'!$B$4:$R$52,14,0))</f>
        <v>0</v>
      </c>
      <c r="T34" s="80">
        <f>IF(ISERROR(VLOOKUP($A34,'[1]2014'!$B$4:$R$52,15,0)),0,VLOOKUP($A34,'[1]2014'!$B$4:$R$52,15,0))</f>
        <v>0</v>
      </c>
      <c r="U34" s="80">
        <f>IF(ISERROR(VLOOKUP($A34,'[1]2014'!$B$4:$R$52,16,0)),0,VLOOKUP($A34,'[1]2014'!$B$4:$R$52,16,0))</f>
        <v>0</v>
      </c>
      <c r="V34" s="112">
        <f>IF(ISERROR(VLOOKUP($A34,'[1]2014'!$B$4:$R$52,17,0)),0,VLOOKUP($A34,'[1]2014'!$B$4:$R$52,17,0))</f>
        <v>0</v>
      </c>
      <c r="AB34" s="458">
        <v>0</v>
      </c>
      <c r="AC34" s="458">
        <v>0</v>
      </c>
      <c r="AD34" s="458">
        <v>0</v>
      </c>
      <c r="AE34" s="458">
        <v>0</v>
      </c>
      <c r="AF34" s="458">
        <v>0</v>
      </c>
      <c r="AH34" s="458"/>
      <c r="AI34" s="458">
        <f t="shared" si="0"/>
        <v>0</v>
      </c>
      <c r="AJ34" s="458">
        <f t="shared" si="0"/>
        <v>0</v>
      </c>
      <c r="AK34" s="458">
        <f t="shared" si="0"/>
        <v>0</v>
      </c>
      <c r="AL34" s="458">
        <f t="shared" si="0"/>
        <v>0</v>
      </c>
    </row>
    <row r="35" spans="1:38" ht="14.25" customHeight="1">
      <c r="A35" s="126" t="s">
        <v>160</v>
      </c>
      <c r="B35" s="188">
        <v>-6</v>
      </c>
      <c r="C35" s="49" t="s">
        <v>51</v>
      </c>
      <c r="D35" s="114" t="s">
        <v>60</v>
      </c>
      <c r="E35" s="49">
        <v>1999</v>
      </c>
      <c r="F35" s="51">
        <v>10000</v>
      </c>
      <c r="G35" s="51">
        <v>35000</v>
      </c>
      <c r="H35" s="49" t="s">
        <v>28</v>
      </c>
      <c r="I35" s="49" t="s">
        <v>44</v>
      </c>
      <c r="J35" s="140">
        <v>41275</v>
      </c>
      <c r="K35" s="140">
        <v>41670</v>
      </c>
      <c r="L35" s="58">
        <v>515000</v>
      </c>
      <c r="M35" s="60">
        <v>523000</v>
      </c>
      <c r="N35" s="58"/>
      <c r="O35" s="286">
        <v>0</v>
      </c>
      <c r="P35" s="34">
        <v>0</v>
      </c>
      <c r="Q35" s="34">
        <v>0</v>
      </c>
      <c r="R35" s="115">
        <v>0</v>
      </c>
      <c r="S35" s="286">
        <f>IF(ISERROR(VLOOKUP($A35,'[1]2014'!$B$4:$R$52,14,0)),0,VLOOKUP($A35,'[1]2014'!$B$4:$R$52,14,0))</f>
        <v>0</v>
      </c>
      <c r="T35" s="34">
        <f>IF(ISERROR(VLOOKUP($A35,'[1]2014'!$B$4:$R$52,15,0)),0,VLOOKUP($A35,'[1]2014'!$B$4:$R$52,15,0))</f>
        <v>0</v>
      </c>
      <c r="U35" s="34">
        <f>IF(ISERROR(VLOOKUP($A35,'[1]2014'!$B$4:$R$52,16,0)),0,VLOOKUP($A35,'[1]2014'!$B$4:$R$52,16,0))</f>
        <v>0</v>
      </c>
      <c r="V35" s="115">
        <f>IF(ISERROR(VLOOKUP($A35,'[1]2014'!$B$4:$R$52,17,0)),0,VLOOKUP($A35,'[1]2014'!$B$4:$R$52,17,0))</f>
        <v>12</v>
      </c>
      <c r="AB35" s="457">
        <v>0</v>
      </c>
      <c r="AC35" s="457">
        <v>0</v>
      </c>
      <c r="AD35" s="457">
        <v>0</v>
      </c>
      <c r="AE35" s="457">
        <v>0</v>
      </c>
      <c r="AF35" s="457">
        <v>12</v>
      </c>
      <c r="AH35" s="457"/>
      <c r="AI35" s="457">
        <f t="shared" si="0"/>
        <v>0</v>
      </c>
      <c r="AJ35" s="457">
        <f t="shared" si="0"/>
        <v>0</v>
      </c>
      <c r="AK35" s="457">
        <f t="shared" si="0"/>
        <v>0</v>
      </c>
      <c r="AL35" s="457">
        <f t="shared" si="0"/>
        <v>0</v>
      </c>
    </row>
    <row r="36" spans="1:38" ht="14.25" customHeight="1">
      <c r="A36" s="126"/>
      <c r="B36" s="188"/>
      <c r="C36" s="49"/>
      <c r="D36" s="114"/>
      <c r="E36" s="49"/>
      <c r="F36" s="51"/>
      <c r="G36" s="51"/>
      <c r="H36" s="49" t="s">
        <v>28</v>
      </c>
      <c r="I36" s="49" t="s">
        <v>44</v>
      </c>
      <c r="J36" s="140">
        <v>41670</v>
      </c>
      <c r="K36" s="140">
        <v>41943</v>
      </c>
      <c r="L36" s="58">
        <v>615000</v>
      </c>
      <c r="M36" s="60">
        <v>515000</v>
      </c>
      <c r="N36" s="58"/>
      <c r="O36" s="286"/>
      <c r="P36" s="34"/>
      <c r="Q36" s="34"/>
      <c r="R36" s="115"/>
      <c r="S36" s="286"/>
      <c r="T36" s="34"/>
      <c r="U36" s="34"/>
      <c r="V36" s="115"/>
      <c r="AB36" s="457"/>
      <c r="AC36" s="457"/>
      <c r="AD36" s="457"/>
      <c r="AE36" s="457"/>
      <c r="AF36" s="457"/>
      <c r="AH36" s="457"/>
      <c r="AI36" s="457">
        <f t="shared" si="0"/>
        <v>0</v>
      </c>
      <c r="AJ36" s="457">
        <f t="shared" si="0"/>
        <v>0</v>
      </c>
      <c r="AK36" s="457">
        <f t="shared" si="0"/>
        <v>0</v>
      </c>
      <c r="AL36" s="457">
        <f t="shared" si="0"/>
        <v>0</v>
      </c>
    </row>
    <row r="37" spans="1:38" s="343" customFormat="1" ht="14.25" customHeight="1">
      <c r="A37" s="356" t="s">
        <v>161</v>
      </c>
      <c r="B37" s="101">
        <v>-6</v>
      </c>
      <c r="C37" s="81" t="s">
        <v>51</v>
      </c>
      <c r="D37" s="137" t="s">
        <v>60</v>
      </c>
      <c r="E37" s="81">
        <v>2000</v>
      </c>
      <c r="F37" s="116">
        <v>10000</v>
      </c>
      <c r="G37" s="116">
        <v>35000</v>
      </c>
      <c r="H37" s="81" t="s">
        <v>28</v>
      </c>
      <c r="I37" s="81" t="s">
        <v>56</v>
      </c>
      <c r="J37" s="124">
        <v>41091</v>
      </c>
      <c r="K37" s="124">
        <v>41791</v>
      </c>
      <c r="L37" s="100">
        <v>555000</v>
      </c>
      <c r="M37" s="233">
        <v>546000</v>
      </c>
      <c r="N37" s="58"/>
      <c r="O37" s="285">
        <v>0</v>
      </c>
      <c r="P37" s="80">
        <v>0</v>
      </c>
      <c r="Q37" s="80">
        <v>0</v>
      </c>
      <c r="R37" s="112">
        <v>7</v>
      </c>
      <c r="S37" s="285">
        <f>IF(ISERROR(VLOOKUP($A37,'[1]2014'!$B$4:$R$52,14,0)),0,VLOOKUP($A37,'[1]2014'!$B$4:$R$52,14,0))</f>
        <v>0</v>
      </c>
      <c r="T37" s="80">
        <f>IF(ISERROR(VLOOKUP($A37,'[1]2014'!$B$4:$R$52,15,0)),0,VLOOKUP($A37,'[1]2014'!$B$4:$R$52,15,0))</f>
        <v>0</v>
      </c>
      <c r="U37" s="80">
        <f>IF(ISERROR(VLOOKUP($A37,'[1]2014'!$B$4:$R$52,16,0)),0,VLOOKUP($A37,'[1]2014'!$B$4:$R$52,16,0))</f>
        <v>84</v>
      </c>
      <c r="V37" s="112">
        <f>IF(ISERROR(VLOOKUP($A37,'[1]2014'!$B$4:$R$52,17,0)),0,VLOOKUP($A37,'[1]2014'!$B$4:$R$52,17,0))</f>
        <v>0</v>
      </c>
      <c r="AB37" s="458">
        <v>7</v>
      </c>
      <c r="AC37" s="458">
        <v>0</v>
      </c>
      <c r="AD37" s="458">
        <v>0</v>
      </c>
      <c r="AE37" s="458">
        <v>84</v>
      </c>
      <c r="AF37" s="458">
        <v>0</v>
      </c>
      <c r="AH37" s="458"/>
      <c r="AI37" s="458">
        <f t="shared" si="0"/>
        <v>0</v>
      </c>
      <c r="AJ37" s="458">
        <f t="shared" si="0"/>
        <v>0</v>
      </c>
      <c r="AK37" s="458">
        <f t="shared" si="0"/>
        <v>0</v>
      </c>
      <c r="AL37" s="458">
        <f t="shared" si="0"/>
        <v>0</v>
      </c>
    </row>
    <row r="38" spans="1:38" ht="15.25" customHeight="1">
      <c r="A38" s="149" t="s">
        <v>162</v>
      </c>
      <c r="B38" s="188">
        <v>-6</v>
      </c>
      <c r="C38" s="49" t="s">
        <v>51</v>
      </c>
      <c r="D38" s="118" t="s">
        <v>60</v>
      </c>
      <c r="E38" s="49">
        <v>2000</v>
      </c>
      <c r="F38" s="51">
        <v>10000</v>
      </c>
      <c r="G38" s="51">
        <v>35000</v>
      </c>
      <c r="H38" s="49" t="s">
        <v>28</v>
      </c>
      <c r="I38" s="49" t="s">
        <v>12</v>
      </c>
      <c r="J38" s="119">
        <v>40878</v>
      </c>
      <c r="K38" s="119">
        <v>41671</v>
      </c>
      <c r="L38" s="58">
        <v>536000</v>
      </c>
      <c r="M38" s="60">
        <v>411000</v>
      </c>
      <c r="N38" s="58"/>
      <c r="O38" s="286">
        <v>0</v>
      </c>
      <c r="P38" s="34">
        <v>0</v>
      </c>
      <c r="Q38" s="34">
        <v>10</v>
      </c>
      <c r="R38" s="115">
        <v>0</v>
      </c>
      <c r="S38" s="286">
        <f>IF(ISERROR(VLOOKUP($A38,'[1]2014'!$B$4:$R$52,14,0)),0,VLOOKUP($A38,'[1]2014'!$B$4:$R$52,14,0))</f>
        <v>0</v>
      </c>
      <c r="T38" s="34">
        <f>IF(ISERROR(VLOOKUP($A38,'[1]2014'!$B$4:$R$52,15,0)),0,VLOOKUP($A38,'[1]2014'!$B$4:$R$52,15,0))</f>
        <v>0</v>
      </c>
      <c r="U38" s="34">
        <f>IF(ISERROR(VLOOKUP($A38,'[1]2014'!$B$4:$R$52,16,0)),0,VLOOKUP($A38,'[1]2014'!$B$4:$R$52,16,0))</f>
        <v>0</v>
      </c>
      <c r="V38" s="115">
        <f>IF(ISERROR(VLOOKUP($A38,'[1]2014'!$B$4:$R$52,17,0)),0,VLOOKUP($A38,'[1]2014'!$B$4:$R$52,17,0))</f>
        <v>0</v>
      </c>
      <c r="AB38" s="457">
        <v>0</v>
      </c>
      <c r="AC38" s="457">
        <v>0</v>
      </c>
      <c r="AD38" s="457">
        <v>0</v>
      </c>
      <c r="AE38" s="457">
        <v>0</v>
      </c>
      <c r="AF38" s="457">
        <v>0</v>
      </c>
      <c r="AH38" s="457"/>
      <c r="AI38" s="457">
        <f t="shared" ref="AI38:AL92" si="1">AC38-S38</f>
        <v>0</v>
      </c>
      <c r="AJ38" s="457">
        <f t="shared" si="1"/>
        <v>0</v>
      </c>
      <c r="AK38" s="457">
        <f t="shared" si="1"/>
        <v>0</v>
      </c>
      <c r="AL38" s="457">
        <f t="shared" si="1"/>
        <v>0</v>
      </c>
    </row>
    <row r="39" spans="1:38" s="343" customFormat="1" ht="15.25" customHeight="1">
      <c r="A39" s="464" t="s">
        <v>163</v>
      </c>
      <c r="B39" s="103" t="s">
        <v>265</v>
      </c>
      <c r="C39" s="232" t="s">
        <v>51</v>
      </c>
      <c r="D39" s="137" t="s">
        <v>60</v>
      </c>
      <c r="E39" s="146">
        <v>2000</v>
      </c>
      <c r="F39" s="147">
        <v>10000</v>
      </c>
      <c r="G39" s="147">
        <v>35000</v>
      </c>
      <c r="H39" s="148" t="s">
        <v>33</v>
      </c>
      <c r="I39" s="124" t="s">
        <v>35</v>
      </c>
      <c r="J39" s="124">
        <v>39965</v>
      </c>
      <c r="K39" s="124">
        <v>41821</v>
      </c>
      <c r="L39" s="100">
        <v>445000</v>
      </c>
      <c r="M39" s="233">
        <v>297000</v>
      </c>
      <c r="N39" s="58"/>
      <c r="O39" s="285">
        <v>0</v>
      </c>
      <c r="P39" s="80">
        <v>0</v>
      </c>
      <c r="Q39" s="80">
        <v>0</v>
      </c>
      <c r="R39" s="112">
        <v>0</v>
      </c>
      <c r="S39" s="285">
        <f>IF(ISERROR(VLOOKUP($A39,'[1]2014'!$B$4:$R$52,14,0)),0,VLOOKUP($A39,'[1]2014'!$B$4:$R$52,14,0))</f>
        <v>0</v>
      </c>
      <c r="T39" s="80">
        <f>IF(ISERROR(VLOOKUP($A39,'[1]2014'!$B$4:$R$52,15,0)),0,VLOOKUP($A39,'[1]2014'!$B$4:$R$52,15,0))</f>
        <v>0</v>
      </c>
      <c r="U39" s="465">
        <f>IF(ISERROR(VLOOKUP($A39,'[1]2014'!$B$4:$R$52,16,0)),0,VLOOKUP($A39,'[1]2014'!$B$4:$R$52,16,0))</f>
        <v>65</v>
      </c>
      <c r="V39" s="466">
        <f>IF(ISERROR(VLOOKUP($A39,'[1]2014'!$B$4:$R$52,17,0)),0,VLOOKUP($A39,'[1]2014'!$B$4:$R$52,17,0))</f>
        <v>59</v>
      </c>
      <c r="AB39" s="458">
        <v>0</v>
      </c>
      <c r="AC39" s="458">
        <v>0</v>
      </c>
      <c r="AD39" s="458">
        <v>0</v>
      </c>
      <c r="AE39" s="458">
        <v>5</v>
      </c>
      <c r="AF39" s="458">
        <v>92</v>
      </c>
      <c r="AH39" s="458"/>
      <c r="AI39" s="458">
        <f t="shared" si="1"/>
        <v>0</v>
      </c>
      <c r="AJ39" s="458">
        <f t="shared" si="1"/>
        <v>0</v>
      </c>
      <c r="AK39" s="458">
        <f t="shared" si="1"/>
        <v>-60</v>
      </c>
      <c r="AL39" s="458">
        <f t="shared" si="1"/>
        <v>33</v>
      </c>
    </row>
    <row r="40" spans="1:38">
      <c r="A40" s="433" t="s">
        <v>164</v>
      </c>
      <c r="B40" s="421"/>
      <c r="C40" s="405" t="s">
        <v>51</v>
      </c>
      <c r="D40" s="406" t="s">
        <v>60</v>
      </c>
      <c r="E40" s="405">
        <v>2000</v>
      </c>
      <c r="F40" s="407">
        <v>10000</v>
      </c>
      <c r="G40" s="407">
        <v>30000</v>
      </c>
      <c r="H40" s="405" t="s">
        <v>236</v>
      </c>
      <c r="I40" s="405"/>
      <c r="J40" s="408"/>
      <c r="K40" s="408" t="s">
        <v>260</v>
      </c>
      <c r="L40" s="422"/>
      <c r="M40" s="410"/>
      <c r="N40" s="409"/>
      <c r="O40" s="411">
        <v>0</v>
      </c>
      <c r="P40" s="412">
        <v>0</v>
      </c>
      <c r="Q40" s="412">
        <v>52.958333333333329</v>
      </c>
      <c r="R40" s="463">
        <v>36</v>
      </c>
      <c r="S40" s="411">
        <f>IF(ISERROR(VLOOKUP($A40,'[1]2014'!$B$4:$R$52,14,0)),0,VLOOKUP($A40,'[1]2014'!$B$4:$R$52,14,0))</f>
        <v>0</v>
      </c>
      <c r="T40" s="412">
        <f>IF(ISERROR(VLOOKUP($A40,'[1]2014'!$B$4:$R$52,15,0)),0,VLOOKUP($A40,'[1]2014'!$B$4:$R$52,15,0))</f>
        <v>0</v>
      </c>
      <c r="U40" s="412">
        <f>IF(ISERROR(VLOOKUP($A40,'[1]2014'!$B$4:$R$52,16,0)),0,VLOOKUP($A40,'[1]2014'!$B$4:$R$52,16,0))</f>
        <v>0</v>
      </c>
      <c r="V40" s="413">
        <f>IF(ISERROR(VLOOKUP($A40,'[1]2014'!$B$4:$R$52,17,0)),0,VLOOKUP($A40,'[1]2014'!$B$4:$R$52,17,0))</f>
        <v>0</v>
      </c>
      <c r="W40" s="7" t="s">
        <v>280</v>
      </c>
      <c r="AB40" s="457">
        <v>31</v>
      </c>
      <c r="AC40" s="457">
        <v>0</v>
      </c>
      <c r="AD40" s="457">
        <v>0</v>
      </c>
      <c r="AE40" s="457">
        <v>0</v>
      </c>
      <c r="AF40" s="457">
        <v>0</v>
      </c>
      <c r="AH40" s="457"/>
      <c r="AI40" s="457">
        <f t="shared" si="1"/>
        <v>0</v>
      </c>
      <c r="AJ40" s="457">
        <f t="shared" si="1"/>
        <v>0</v>
      </c>
      <c r="AK40" s="457">
        <f t="shared" si="1"/>
        <v>0</v>
      </c>
      <c r="AL40" s="457">
        <f t="shared" si="1"/>
        <v>0</v>
      </c>
    </row>
    <row r="41" spans="1:38" s="343" customFormat="1" ht="13.5" customHeight="1">
      <c r="A41" s="121" t="s">
        <v>165</v>
      </c>
      <c r="B41" s="101"/>
      <c r="C41" s="81" t="s">
        <v>51</v>
      </c>
      <c r="D41" s="111" t="s">
        <v>60</v>
      </c>
      <c r="E41" s="81">
        <v>1999</v>
      </c>
      <c r="F41" s="116">
        <v>10000</v>
      </c>
      <c r="G41" s="116">
        <v>30000</v>
      </c>
      <c r="H41" s="81" t="s">
        <v>85</v>
      </c>
      <c r="I41" s="81" t="s">
        <v>58</v>
      </c>
      <c r="J41" s="120">
        <v>41333</v>
      </c>
      <c r="K41" s="120">
        <v>41671</v>
      </c>
      <c r="L41" s="100">
        <v>534000</v>
      </c>
      <c r="M41" s="233">
        <v>475000</v>
      </c>
      <c r="N41" s="58"/>
      <c r="O41" s="285">
        <v>0</v>
      </c>
      <c r="P41" s="80">
        <v>0</v>
      </c>
      <c r="Q41" s="80">
        <v>0</v>
      </c>
      <c r="R41" s="112">
        <v>0</v>
      </c>
      <c r="S41" s="285">
        <f>IF(ISERROR(VLOOKUP($A41,'[1]2014'!$B$4:$R$52,14,0)),0,VLOOKUP($A41,'[1]2014'!$B$4:$R$52,14,0))</f>
        <v>14</v>
      </c>
      <c r="T41" s="80">
        <f>IF(ISERROR(VLOOKUP($A41,'[1]2014'!$B$4:$R$52,15,0)),0,VLOOKUP($A41,'[1]2014'!$B$4:$R$52,15,0))</f>
        <v>0</v>
      </c>
      <c r="U41" s="80">
        <f>IF(ISERROR(VLOOKUP($A41,'[1]2014'!$B$4:$R$52,16,0)),0,VLOOKUP($A41,'[1]2014'!$B$4:$R$52,16,0))</f>
        <v>0</v>
      </c>
      <c r="V41" s="112">
        <f>IF(ISERROR(VLOOKUP($A41,'[1]2014'!$B$4:$R$52,17,0)),0,VLOOKUP($A41,'[1]2014'!$B$4:$R$52,17,0))</f>
        <v>0</v>
      </c>
      <c r="AB41" s="458">
        <v>0</v>
      </c>
      <c r="AC41" s="458">
        <v>14</v>
      </c>
      <c r="AD41" s="458">
        <v>0</v>
      </c>
      <c r="AE41" s="458">
        <v>0</v>
      </c>
      <c r="AF41" s="458">
        <v>0</v>
      </c>
      <c r="AH41" s="458"/>
      <c r="AI41" s="458">
        <f t="shared" si="1"/>
        <v>0</v>
      </c>
      <c r="AJ41" s="458">
        <f t="shared" si="1"/>
        <v>0</v>
      </c>
      <c r="AK41" s="458">
        <f t="shared" si="1"/>
        <v>0</v>
      </c>
      <c r="AL41" s="458">
        <f t="shared" si="1"/>
        <v>0</v>
      </c>
    </row>
    <row r="42" spans="1:38" s="343" customFormat="1" ht="13.5" customHeight="1">
      <c r="A42" s="121"/>
      <c r="B42" s="101"/>
      <c r="C42" s="81"/>
      <c r="D42" s="111"/>
      <c r="E42" s="81"/>
      <c r="F42" s="116"/>
      <c r="G42" s="116"/>
      <c r="H42" s="81" t="s">
        <v>85</v>
      </c>
      <c r="I42" s="81" t="s">
        <v>58</v>
      </c>
      <c r="J42" s="120">
        <v>41698</v>
      </c>
      <c r="K42" s="120">
        <v>41913</v>
      </c>
      <c r="L42" s="100">
        <v>565000</v>
      </c>
      <c r="M42" s="233">
        <v>534000</v>
      </c>
      <c r="N42" s="58"/>
      <c r="O42" s="285"/>
      <c r="P42" s="80"/>
      <c r="Q42" s="80"/>
      <c r="R42" s="112"/>
      <c r="S42" s="285"/>
      <c r="T42" s="80"/>
      <c r="U42" s="80"/>
      <c r="V42" s="112"/>
      <c r="AB42" s="458"/>
      <c r="AC42" s="458"/>
      <c r="AD42" s="458"/>
      <c r="AE42" s="458"/>
      <c r="AF42" s="458"/>
      <c r="AH42" s="458"/>
      <c r="AI42" s="458">
        <f t="shared" si="1"/>
        <v>0</v>
      </c>
      <c r="AJ42" s="458">
        <f t="shared" si="1"/>
        <v>0</v>
      </c>
      <c r="AK42" s="458">
        <f t="shared" si="1"/>
        <v>0</v>
      </c>
      <c r="AL42" s="458">
        <f t="shared" si="1"/>
        <v>0</v>
      </c>
    </row>
    <row r="43" spans="1:38" s="226" customFormat="1">
      <c r="A43" s="434" t="s">
        <v>166</v>
      </c>
      <c r="B43" s="254" t="s">
        <v>98</v>
      </c>
      <c r="C43" s="49" t="s">
        <v>51</v>
      </c>
      <c r="D43" s="114" t="s">
        <v>60</v>
      </c>
      <c r="E43" s="49">
        <v>1999</v>
      </c>
      <c r="F43" s="51">
        <v>10000</v>
      </c>
      <c r="G43" s="51">
        <v>30000</v>
      </c>
      <c r="H43" s="348" t="s">
        <v>37</v>
      </c>
      <c r="I43" s="348" t="s">
        <v>247</v>
      </c>
      <c r="J43" s="140">
        <v>41671</v>
      </c>
      <c r="K43" s="140">
        <v>42050</v>
      </c>
      <c r="L43" s="58">
        <v>603000</v>
      </c>
      <c r="M43" s="60">
        <v>570000</v>
      </c>
      <c r="N43" s="58"/>
      <c r="O43" s="286">
        <v>0</v>
      </c>
      <c r="P43" s="34">
        <v>0</v>
      </c>
      <c r="Q43" s="34">
        <v>15.5</v>
      </c>
      <c r="R43" s="115">
        <v>92</v>
      </c>
      <c r="S43" s="286">
        <f>IF(ISERROR(VLOOKUP($A43,'[1]2014'!$B$4:$R$52,14,0)),0,VLOOKUP($A43,'[1]2014'!$B$4:$R$52,14,0))</f>
        <v>52</v>
      </c>
      <c r="T43" s="34">
        <f>IF(ISERROR(VLOOKUP($A43,'[1]2014'!$B$4:$R$52,15,0)),0,VLOOKUP($A43,'[1]2014'!$B$4:$R$52,15,0))</f>
        <v>0</v>
      </c>
      <c r="U43" s="34">
        <f>IF(ISERROR(VLOOKUP($A43,'[1]2014'!$B$4:$R$52,16,0)),0,VLOOKUP($A43,'[1]2014'!$B$4:$R$52,16,0))</f>
        <v>0</v>
      </c>
      <c r="V43" s="115">
        <f>IF(ISERROR(VLOOKUP($A43,'[1]2014'!$B$4:$R$52,17,0)),0,VLOOKUP($A43,'[1]2014'!$B$4:$R$52,17,0))</f>
        <v>0</v>
      </c>
      <c r="AB43" s="459">
        <v>92</v>
      </c>
      <c r="AC43" s="459">
        <v>52</v>
      </c>
      <c r="AD43" s="459">
        <v>0</v>
      </c>
      <c r="AE43" s="459">
        <v>0</v>
      </c>
      <c r="AF43" s="459">
        <v>0</v>
      </c>
      <c r="AH43" s="459"/>
      <c r="AI43" s="459">
        <f t="shared" si="1"/>
        <v>0</v>
      </c>
      <c r="AJ43" s="459">
        <f t="shared" si="1"/>
        <v>0</v>
      </c>
      <c r="AK43" s="459">
        <f t="shared" si="1"/>
        <v>0</v>
      </c>
      <c r="AL43" s="459">
        <f t="shared" si="1"/>
        <v>0</v>
      </c>
    </row>
    <row r="44" spans="1:38" s="226" customFormat="1">
      <c r="A44" s="349"/>
      <c r="B44" s="254" t="s">
        <v>98</v>
      </c>
      <c r="C44" s="49"/>
      <c r="D44" s="114"/>
      <c r="E44" s="49"/>
      <c r="F44" s="51"/>
      <c r="G44" s="51"/>
      <c r="H44" s="348" t="s">
        <v>37</v>
      </c>
      <c r="I44" s="348" t="s">
        <v>247</v>
      </c>
      <c r="J44" s="140">
        <f>+K43</f>
        <v>42050</v>
      </c>
      <c r="K44" s="140">
        <v>42421</v>
      </c>
      <c r="L44" s="58">
        <v>614000</v>
      </c>
      <c r="M44" s="60">
        <f>+L43</f>
        <v>603000</v>
      </c>
      <c r="N44" s="58"/>
      <c r="O44" s="286" t="s">
        <v>50</v>
      </c>
      <c r="P44" s="34" t="s">
        <v>50</v>
      </c>
      <c r="Q44" s="34"/>
      <c r="R44" s="115"/>
      <c r="S44" s="286"/>
      <c r="T44" s="34"/>
      <c r="U44" s="34"/>
      <c r="V44" s="115"/>
      <c r="AB44" s="459"/>
      <c r="AC44" s="459"/>
      <c r="AD44" s="459"/>
      <c r="AE44" s="459"/>
      <c r="AF44" s="459"/>
      <c r="AH44" s="459"/>
      <c r="AI44" s="459">
        <f t="shared" si="1"/>
        <v>0</v>
      </c>
      <c r="AJ44" s="459">
        <f t="shared" si="1"/>
        <v>0</v>
      </c>
      <c r="AK44" s="459">
        <f t="shared" si="1"/>
        <v>0</v>
      </c>
      <c r="AL44" s="459">
        <f t="shared" si="1"/>
        <v>0</v>
      </c>
    </row>
    <row r="45" spans="1:38" s="343" customFormat="1" ht="14.25" customHeight="1">
      <c r="A45" s="127" t="s">
        <v>167</v>
      </c>
      <c r="B45" s="101">
        <v>-6</v>
      </c>
      <c r="C45" s="81" t="s">
        <v>51</v>
      </c>
      <c r="D45" s="111" t="s">
        <v>60</v>
      </c>
      <c r="E45" s="81">
        <v>1998</v>
      </c>
      <c r="F45" s="116">
        <v>10000</v>
      </c>
      <c r="G45" s="116">
        <v>30000</v>
      </c>
      <c r="H45" s="81" t="s">
        <v>28</v>
      </c>
      <c r="I45" s="81" t="s">
        <v>66</v>
      </c>
      <c r="J45" s="120">
        <v>40391</v>
      </c>
      <c r="K45" s="120">
        <v>42095</v>
      </c>
      <c r="L45" s="100">
        <v>678000</v>
      </c>
      <c r="M45" s="233">
        <v>550000</v>
      </c>
      <c r="N45" s="58"/>
      <c r="O45" s="285">
        <v>0</v>
      </c>
      <c r="P45" s="80">
        <v>0</v>
      </c>
      <c r="Q45" s="80">
        <v>0</v>
      </c>
      <c r="R45" s="112">
        <v>7</v>
      </c>
      <c r="S45" s="285">
        <f>IF(ISERROR(VLOOKUP($A45,'[1]2014'!$B$4:$R$52,14,0)),0,VLOOKUP($A45,'[1]2014'!$B$4:$R$52,14,0))</f>
        <v>0</v>
      </c>
      <c r="T45" s="80">
        <f>IF(ISERROR(VLOOKUP($A45,'[1]2014'!$B$4:$R$52,15,0)),0,VLOOKUP($A45,'[1]2014'!$B$4:$R$52,15,0))</f>
        <v>0</v>
      </c>
      <c r="U45" s="80">
        <f>IF(ISERROR(VLOOKUP($A45,'[1]2014'!$B$4:$R$52,16,0)),0,VLOOKUP($A45,'[1]2014'!$B$4:$R$52,16,0))</f>
        <v>0</v>
      </c>
      <c r="V45" s="112">
        <f>IF(ISERROR(VLOOKUP($A45,'[1]2014'!$B$4:$R$52,17,0)),0,VLOOKUP($A45,'[1]2014'!$B$4:$R$52,17,0))</f>
        <v>0</v>
      </c>
      <c r="AB45" s="458">
        <v>7</v>
      </c>
      <c r="AC45" s="458">
        <v>0</v>
      </c>
      <c r="AD45" s="458">
        <v>0</v>
      </c>
      <c r="AE45" s="458">
        <v>0</v>
      </c>
      <c r="AF45" s="458">
        <v>0</v>
      </c>
      <c r="AH45" s="458"/>
      <c r="AI45" s="458">
        <f t="shared" si="1"/>
        <v>0</v>
      </c>
      <c r="AJ45" s="458">
        <f t="shared" si="1"/>
        <v>0</v>
      </c>
      <c r="AK45" s="458">
        <f t="shared" si="1"/>
        <v>0</v>
      </c>
      <c r="AL45" s="458">
        <f t="shared" si="1"/>
        <v>0</v>
      </c>
    </row>
    <row r="46" spans="1:38" ht="13.5" customHeight="1">
      <c r="A46" s="128" t="s">
        <v>150</v>
      </c>
      <c r="B46" s="254"/>
      <c r="C46" s="49" t="s">
        <v>51</v>
      </c>
      <c r="D46" s="118" t="s">
        <v>60</v>
      </c>
      <c r="E46" s="49">
        <v>1999</v>
      </c>
      <c r="F46" s="51">
        <v>8500</v>
      </c>
      <c r="G46" s="51">
        <v>30000</v>
      </c>
      <c r="H46" s="122" t="s">
        <v>238</v>
      </c>
      <c r="I46" s="122" t="s">
        <v>239</v>
      </c>
      <c r="J46" s="119">
        <v>41214</v>
      </c>
      <c r="K46" s="119">
        <v>41944</v>
      </c>
      <c r="L46" s="211">
        <v>650000</v>
      </c>
      <c r="M46" s="60">
        <v>640000</v>
      </c>
      <c r="N46" s="58"/>
      <c r="O46" s="286">
        <v>0</v>
      </c>
      <c r="P46" s="34">
        <v>0</v>
      </c>
      <c r="Q46" s="34">
        <v>0</v>
      </c>
      <c r="R46" s="115">
        <v>0</v>
      </c>
      <c r="S46" s="286">
        <f>IF(ISERROR(VLOOKUP($A46,'[1]2014'!$B$4:$R$52,14,0)),0,VLOOKUP($A46,'[1]2014'!$B$4:$R$52,14,0))</f>
        <v>0</v>
      </c>
      <c r="T46" s="34">
        <f>IF(ISERROR(VLOOKUP($A46,'[1]2014'!$B$4:$R$52,15,0)),0,VLOOKUP($A46,'[1]2014'!$B$4:$R$52,15,0))</f>
        <v>0</v>
      </c>
      <c r="U46" s="34">
        <f>IF(ISERROR(VLOOKUP($A46,'[1]2014'!$B$4:$R$52,16,0)),0,VLOOKUP($A46,'[1]2014'!$B$4:$R$52,16,0))</f>
        <v>0</v>
      </c>
      <c r="V46" s="115">
        <f>IF(ISERROR(VLOOKUP($A46,'[1]2014'!$B$4:$R$52,17,0)),0,VLOOKUP($A46,'[1]2014'!$B$4:$R$52,17,0))</f>
        <v>0</v>
      </c>
      <c r="AB46" s="457">
        <v>0</v>
      </c>
      <c r="AC46" s="457">
        <v>0</v>
      </c>
      <c r="AD46" s="457">
        <v>0</v>
      </c>
      <c r="AE46" s="457">
        <v>0</v>
      </c>
      <c r="AF46" s="457">
        <v>0</v>
      </c>
      <c r="AH46" s="457"/>
      <c r="AI46" s="457">
        <f t="shared" si="1"/>
        <v>0</v>
      </c>
      <c r="AJ46" s="457">
        <f t="shared" si="1"/>
        <v>0</v>
      </c>
      <c r="AK46" s="457">
        <f t="shared" si="1"/>
        <v>0</v>
      </c>
      <c r="AL46" s="457">
        <f t="shared" si="1"/>
        <v>0</v>
      </c>
    </row>
    <row r="47" spans="1:38" s="343" customFormat="1" ht="15.25" customHeight="1">
      <c r="A47" s="125" t="s">
        <v>168</v>
      </c>
      <c r="B47" s="103" t="s">
        <v>266</v>
      </c>
      <c r="C47" s="81" t="s">
        <v>52</v>
      </c>
      <c r="D47" s="137" t="s">
        <v>60</v>
      </c>
      <c r="E47" s="81">
        <v>2001</v>
      </c>
      <c r="F47" s="116">
        <v>8500</v>
      </c>
      <c r="G47" s="116">
        <v>35000</v>
      </c>
      <c r="H47" s="253" t="s">
        <v>281</v>
      </c>
      <c r="I47" s="253" t="s">
        <v>240</v>
      </c>
      <c r="J47" s="124">
        <v>41548</v>
      </c>
      <c r="K47" s="124">
        <v>41883</v>
      </c>
      <c r="L47" s="100">
        <v>600000</v>
      </c>
      <c r="M47" s="233">
        <v>520000</v>
      </c>
      <c r="N47" s="58"/>
      <c r="O47" s="285">
        <v>0</v>
      </c>
      <c r="P47" s="80">
        <v>1</v>
      </c>
      <c r="Q47" s="80">
        <v>92</v>
      </c>
      <c r="R47" s="112">
        <v>13</v>
      </c>
      <c r="S47" s="285">
        <f>IF(ISERROR(VLOOKUP($A47,'[1]2014'!$B$4:$R$52,14,0)),0,VLOOKUP($A47,'[1]2014'!$B$4:$R$52,14,0))</f>
        <v>0</v>
      </c>
      <c r="T47" s="80">
        <f>IF(ISERROR(VLOOKUP($A47,'[1]2014'!$B$4:$R$52,15,0)),0,VLOOKUP($A47,'[1]2014'!$B$4:$R$52,15,0))</f>
        <v>0</v>
      </c>
      <c r="U47" s="80">
        <f>IF(ISERROR(VLOOKUP($A47,'[1]2014'!$B$4:$R$52,16,0)),0,VLOOKUP($A47,'[1]2014'!$B$4:$R$52,16,0))</f>
        <v>0</v>
      </c>
      <c r="V47" s="112">
        <f>IF(ISERROR(VLOOKUP($A47,'[1]2014'!$B$4:$R$52,17,0)),0,VLOOKUP($A47,'[1]2014'!$B$4:$R$52,17,0))</f>
        <v>0</v>
      </c>
      <c r="AB47" s="458">
        <v>13</v>
      </c>
      <c r="AC47" s="458">
        <v>0</v>
      </c>
      <c r="AD47" s="458">
        <v>0</v>
      </c>
      <c r="AE47" s="458">
        <v>0</v>
      </c>
      <c r="AF47" s="458">
        <v>0</v>
      </c>
      <c r="AH47" s="458"/>
      <c r="AI47" s="458">
        <f t="shared" si="1"/>
        <v>0</v>
      </c>
      <c r="AJ47" s="458">
        <f t="shared" si="1"/>
        <v>0</v>
      </c>
      <c r="AK47" s="458">
        <f t="shared" si="1"/>
        <v>0</v>
      </c>
      <c r="AL47" s="458">
        <f t="shared" si="1"/>
        <v>0</v>
      </c>
    </row>
    <row r="48" spans="1:38" ht="14.25" customHeight="1">
      <c r="A48" s="126" t="s">
        <v>169</v>
      </c>
      <c r="B48" s="188" t="s">
        <v>270</v>
      </c>
      <c r="C48" s="49" t="s">
        <v>52</v>
      </c>
      <c r="D48" s="49"/>
      <c r="E48" s="49">
        <v>2000</v>
      </c>
      <c r="F48" s="51">
        <v>8000</v>
      </c>
      <c r="G48" s="51">
        <v>30000</v>
      </c>
      <c r="H48" s="49" t="s">
        <v>28</v>
      </c>
      <c r="I48" s="49" t="s">
        <v>34</v>
      </c>
      <c r="J48" s="119">
        <v>41122</v>
      </c>
      <c r="K48" s="119">
        <v>42948</v>
      </c>
      <c r="L48" s="58">
        <v>533000</v>
      </c>
      <c r="M48" s="60">
        <v>551000</v>
      </c>
      <c r="N48" s="58"/>
      <c r="O48" s="286">
        <v>0</v>
      </c>
      <c r="P48" s="34">
        <v>0</v>
      </c>
      <c r="Q48" s="34">
        <v>0</v>
      </c>
      <c r="R48" s="115">
        <v>0</v>
      </c>
      <c r="S48" s="286">
        <f>IF(ISERROR(VLOOKUP($A48,'[1]2014'!$B$4:$R$52,14,0)),0,VLOOKUP($A48,'[1]2014'!$B$4:$R$52,14,0))</f>
        <v>0</v>
      </c>
      <c r="T48" s="34">
        <f>IF(ISERROR(VLOOKUP($A48,'[1]2014'!$B$4:$R$52,15,0)),0,VLOOKUP($A48,'[1]2014'!$B$4:$R$52,15,0))</f>
        <v>0</v>
      </c>
      <c r="U48" s="34">
        <f>IF(ISERROR(VLOOKUP($A48,'[1]2014'!$B$4:$R$52,16,0)),0,VLOOKUP($A48,'[1]2014'!$B$4:$R$52,16,0))</f>
        <v>30</v>
      </c>
      <c r="V48" s="115">
        <f>IF(ISERROR(VLOOKUP($A48,'[1]2014'!$B$4:$R$52,17,0)),0,VLOOKUP($A48,'[1]2014'!$B$4:$R$52,17,0))</f>
        <v>92</v>
      </c>
      <c r="AB48" s="457">
        <v>0</v>
      </c>
      <c r="AC48" s="457">
        <v>0</v>
      </c>
      <c r="AD48" s="457">
        <v>0</v>
      </c>
      <c r="AE48" s="457">
        <v>30</v>
      </c>
      <c r="AF48" s="457">
        <v>92</v>
      </c>
      <c r="AH48" s="457"/>
      <c r="AI48" s="457">
        <f t="shared" si="1"/>
        <v>0</v>
      </c>
      <c r="AJ48" s="457">
        <f t="shared" si="1"/>
        <v>0</v>
      </c>
      <c r="AK48" s="457">
        <f t="shared" si="1"/>
        <v>0</v>
      </c>
      <c r="AL48" s="457">
        <f t="shared" si="1"/>
        <v>0</v>
      </c>
    </row>
    <row r="49" spans="1:38" s="343" customFormat="1">
      <c r="A49" s="358" t="s">
        <v>68</v>
      </c>
      <c r="B49" s="103"/>
      <c r="C49" s="359" t="s">
        <v>51</v>
      </c>
      <c r="D49" s="137" t="s">
        <v>60</v>
      </c>
      <c r="E49" s="359" t="s">
        <v>69</v>
      </c>
      <c r="F49" s="116">
        <v>7800</v>
      </c>
      <c r="G49" s="360">
        <v>30000</v>
      </c>
      <c r="H49" s="81" t="s">
        <v>39</v>
      </c>
      <c r="I49" s="81" t="s">
        <v>40</v>
      </c>
      <c r="J49" s="124">
        <v>41479</v>
      </c>
      <c r="K49" s="124">
        <v>41843</v>
      </c>
      <c r="L49" s="100">
        <v>412000</v>
      </c>
      <c r="M49" s="233" t="s">
        <v>41</v>
      </c>
      <c r="N49" s="58"/>
      <c r="O49" s="285">
        <v>19</v>
      </c>
      <c r="P49" s="80">
        <v>37</v>
      </c>
      <c r="Q49" s="80">
        <v>22.6875</v>
      </c>
      <c r="R49" s="112">
        <v>0</v>
      </c>
      <c r="S49" s="285">
        <f>IF(ISERROR(VLOOKUP($A49,'[1]2014'!$B$4:$R$52,14,0)),0,VLOOKUP($A49,'[1]2014'!$B$4:$R$52,14,0))</f>
        <v>0</v>
      </c>
      <c r="T49" s="80">
        <f>IF(ISERROR(VLOOKUP($A49,'[1]2014'!$B$4:$R$52,15,0)),0,VLOOKUP($A49,'[1]2014'!$B$4:$R$52,15,0))</f>
        <v>0</v>
      </c>
      <c r="U49" s="80">
        <f>IF(ISERROR(VLOOKUP($A49,'[1]2014'!$B$4:$R$52,16,0)),0,VLOOKUP($A49,'[1]2014'!$B$4:$R$52,16,0))</f>
        <v>0</v>
      </c>
      <c r="V49" s="112">
        <f>IF(ISERROR(VLOOKUP($A49,'[1]2014'!$B$4:$R$52,17,0)),0,VLOOKUP($A49,'[1]2014'!$B$4:$R$52,17,0))</f>
        <v>0</v>
      </c>
      <c r="AB49" s="458">
        <v>0</v>
      </c>
      <c r="AC49" s="458">
        <v>0</v>
      </c>
      <c r="AD49" s="458">
        <v>0</v>
      </c>
      <c r="AE49" s="458">
        <v>0</v>
      </c>
      <c r="AF49" s="458">
        <v>0</v>
      </c>
      <c r="AH49" s="458"/>
      <c r="AI49" s="458">
        <f t="shared" si="1"/>
        <v>0</v>
      </c>
      <c r="AJ49" s="458">
        <f t="shared" si="1"/>
        <v>0</v>
      </c>
      <c r="AK49" s="458">
        <f t="shared" si="1"/>
        <v>0</v>
      </c>
      <c r="AL49" s="458">
        <f t="shared" si="1"/>
        <v>0</v>
      </c>
    </row>
    <row r="50" spans="1:38" ht="14.25" customHeight="1">
      <c r="A50" s="128" t="s">
        <v>170</v>
      </c>
      <c r="B50" s="254" t="s">
        <v>229</v>
      </c>
      <c r="C50" s="49" t="s">
        <v>51</v>
      </c>
      <c r="D50" s="118" t="s">
        <v>60</v>
      </c>
      <c r="E50" s="49">
        <v>2010</v>
      </c>
      <c r="F50" s="51">
        <v>7500</v>
      </c>
      <c r="G50" s="51">
        <v>40000</v>
      </c>
      <c r="H50" s="49" t="s">
        <v>38</v>
      </c>
      <c r="I50" s="49" t="s">
        <v>44</v>
      </c>
      <c r="J50" s="140">
        <v>40544</v>
      </c>
      <c r="K50" s="140">
        <v>43101</v>
      </c>
      <c r="L50" s="58">
        <v>470000</v>
      </c>
      <c r="M50" s="60" t="s">
        <v>41</v>
      </c>
      <c r="N50" s="58"/>
      <c r="O50" s="286">
        <v>0</v>
      </c>
      <c r="P50" s="34">
        <v>0</v>
      </c>
      <c r="Q50" s="34">
        <v>0</v>
      </c>
      <c r="R50" s="115">
        <v>0</v>
      </c>
      <c r="S50" s="286">
        <f>IF(ISERROR(VLOOKUP($A50,'[1]2014'!$B$4:$R$52,14,0)),0,VLOOKUP($A50,'[1]2014'!$B$4:$R$52,14,0))</f>
        <v>0</v>
      </c>
      <c r="T50" s="34">
        <f>IF(ISERROR(VLOOKUP($A50,'[1]2014'!$B$4:$R$52,15,0)),0,VLOOKUP($A50,'[1]2014'!$B$4:$R$52,15,0))</f>
        <v>0</v>
      </c>
      <c r="U50" s="34">
        <f>IF(ISERROR(VLOOKUP($A50,'[1]2014'!$B$4:$R$52,16,0)),0,VLOOKUP($A50,'[1]2014'!$B$4:$R$52,16,0))</f>
        <v>0</v>
      </c>
      <c r="V50" s="115">
        <f>IF(ISERROR(VLOOKUP($A50,'[1]2014'!$B$4:$R$52,17,0)),0,VLOOKUP($A50,'[1]2014'!$B$4:$R$52,17,0))</f>
        <v>0</v>
      </c>
      <c r="AB50" s="457">
        <v>0</v>
      </c>
      <c r="AC50" s="457">
        <v>0</v>
      </c>
      <c r="AD50" s="457">
        <v>0</v>
      </c>
      <c r="AE50" s="457">
        <v>0</v>
      </c>
      <c r="AF50" s="457">
        <v>0</v>
      </c>
      <c r="AH50" s="457"/>
      <c r="AI50" s="457">
        <f t="shared" si="1"/>
        <v>0</v>
      </c>
      <c r="AJ50" s="457">
        <f t="shared" si="1"/>
        <v>0</v>
      </c>
      <c r="AK50" s="457">
        <f t="shared" si="1"/>
        <v>0</v>
      </c>
      <c r="AL50" s="457">
        <f t="shared" si="1"/>
        <v>0</v>
      </c>
    </row>
    <row r="51" spans="1:38" s="231" customFormat="1" ht="14.25" customHeight="1">
      <c r="A51" s="121" t="s">
        <v>171</v>
      </c>
      <c r="B51" s="101">
        <v>-6</v>
      </c>
      <c r="C51" s="81" t="s">
        <v>52</v>
      </c>
      <c r="D51" s="137" t="s">
        <v>60</v>
      </c>
      <c r="E51" s="81">
        <v>2005</v>
      </c>
      <c r="F51" s="116">
        <v>7500</v>
      </c>
      <c r="G51" s="116">
        <v>37500</v>
      </c>
      <c r="H51" s="81" t="s">
        <v>28</v>
      </c>
      <c r="I51" s="81" t="s">
        <v>12</v>
      </c>
      <c r="J51" s="124">
        <v>41183</v>
      </c>
      <c r="K51" s="124">
        <v>41852</v>
      </c>
      <c r="L51" s="100">
        <v>580000</v>
      </c>
      <c r="M51" s="233">
        <v>525000</v>
      </c>
      <c r="N51" s="58"/>
      <c r="O51" s="285">
        <v>0</v>
      </c>
      <c r="P51" s="80">
        <v>0</v>
      </c>
      <c r="Q51" s="80">
        <v>2.7083333333333335</v>
      </c>
      <c r="R51" s="112">
        <v>59</v>
      </c>
      <c r="S51" s="285">
        <f>IF(ISERROR(VLOOKUP($A51,'[1]2014'!$B$4:$R$52,14,0)),0,VLOOKUP($A51,'[1]2014'!$B$4:$R$52,14,0))</f>
        <v>0</v>
      </c>
      <c r="T51" s="80">
        <f>IF(ISERROR(VLOOKUP($A51,'[1]2014'!$B$4:$R$52,15,0)),0,VLOOKUP($A51,'[1]2014'!$B$4:$R$52,15,0))</f>
        <v>0</v>
      </c>
      <c r="U51" s="80">
        <f>IF(ISERROR(VLOOKUP($A51,'[1]2014'!$B$4:$R$52,16,0)),0,VLOOKUP($A51,'[1]2014'!$B$4:$R$52,16,0))</f>
        <v>0</v>
      </c>
      <c r="V51" s="112">
        <f>IF(ISERROR(VLOOKUP($A51,'[1]2014'!$B$4:$R$52,17,0)),0,VLOOKUP($A51,'[1]2014'!$B$4:$R$52,17,0))</f>
        <v>0</v>
      </c>
      <c r="AB51" s="456">
        <v>59</v>
      </c>
      <c r="AC51" s="456">
        <v>0</v>
      </c>
      <c r="AD51" s="456">
        <v>0</v>
      </c>
      <c r="AE51" s="456">
        <v>0</v>
      </c>
      <c r="AF51" s="456">
        <v>0</v>
      </c>
      <c r="AH51" s="456"/>
      <c r="AI51" s="456">
        <f t="shared" si="1"/>
        <v>0</v>
      </c>
      <c r="AJ51" s="456">
        <f t="shared" si="1"/>
        <v>0</v>
      </c>
      <c r="AK51" s="456">
        <f t="shared" si="1"/>
        <v>0</v>
      </c>
      <c r="AL51" s="456">
        <f t="shared" si="1"/>
        <v>0</v>
      </c>
    </row>
    <row r="52" spans="1:38" s="35" customFormat="1" ht="14.25" customHeight="1">
      <c r="A52" s="443" t="s">
        <v>172</v>
      </c>
      <c r="B52" s="188">
        <v>-6</v>
      </c>
      <c r="C52" s="49" t="s">
        <v>52</v>
      </c>
      <c r="D52" s="118" t="s">
        <v>60</v>
      </c>
      <c r="E52" s="49">
        <v>2005</v>
      </c>
      <c r="F52" s="51">
        <v>7500</v>
      </c>
      <c r="G52" s="51">
        <v>37500</v>
      </c>
      <c r="H52" s="49" t="s">
        <v>28</v>
      </c>
      <c r="I52" s="49" t="s">
        <v>44</v>
      </c>
      <c r="J52" s="119">
        <v>39753</v>
      </c>
      <c r="K52" s="291">
        <v>41698</v>
      </c>
      <c r="L52" s="58">
        <v>603000</v>
      </c>
      <c r="M52" s="60">
        <v>208000</v>
      </c>
      <c r="N52" s="54"/>
      <c r="O52" s="286">
        <v>0</v>
      </c>
      <c r="P52" s="34">
        <v>0</v>
      </c>
      <c r="Q52" s="34">
        <v>0</v>
      </c>
      <c r="R52" s="115">
        <v>0</v>
      </c>
      <c r="S52" s="286">
        <f>IF(ISERROR(VLOOKUP($A52,'[1]2014'!$B$4:$R$52,14,0)),0,VLOOKUP($A52,'[1]2014'!$B$4:$R$52,14,0))</f>
        <v>20</v>
      </c>
      <c r="T52" s="34">
        <f>IF(ISERROR(VLOOKUP($A52,'[1]2014'!$B$4:$R$52,15,0)),0,VLOOKUP($A52,'[1]2014'!$B$4:$R$52,15,0))</f>
        <v>0</v>
      </c>
      <c r="U52" s="34">
        <f>IF(ISERROR(VLOOKUP($A52,'[1]2014'!$B$4:$R$52,16,0)),0,VLOOKUP($A52,'[1]2014'!$B$4:$R$52,16,0))</f>
        <v>0</v>
      </c>
      <c r="V52" s="115">
        <f>IF(ISERROR(VLOOKUP($A52,'[1]2014'!$B$4:$R$52,17,0)),0,VLOOKUP($A52,'[1]2014'!$B$4:$R$52,17,0))</f>
        <v>0</v>
      </c>
      <c r="W52" s="35" t="s">
        <v>282</v>
      </c>
      <c r="AB52" s="212">
        <v>0</v>
      </c>
      <c r="AC52" s="212">
        <v>16</v>
      </c>
      <c r="AD52" s="212">
        <v>4</v>
      </c>
      <c r="AE52" s="212">
        <v>0</v>
      </c>
      <c r="AF52" s="212">
        <v>0</v>
      </c>
      <c r="AH52" s="212"/>
      <c r="AI52" s="212">
        <f t="shared" si="1"/>
        <v>-4</v>
      </c>
      <c r="AJ52" s="212">
        <f t="shared" si="1"/>
        <v>4</v>
      </c>
      <c r="AK52" s="212">
        <f t="shared" si="1"/>
        <v>0</v>
      </c>
      <c r="AL52" s="212">
        <f t="shared" si="1"/>
        <v>0</v>
      </c>
    </row>
    <row r="53" spans="1:38" s="231" customFormat="1" ht="14.25" customHeight="1">
      <c r="A53" s="121" t="s">
        <v>173</v>
      </c>
      <c r="B53" s="101">
        <v>-6</v>
      </c>
      <c r="C53" s="359" t="s">
        <v>52</v>
      </c>
      <c r="D53" s="137" t="s">
        <v>60</v>
      </c>
      <c r="E53" s="81">
        <v>2009</v>
      </c>
      <c r="F53" s="116">
        <v>7500</v>
      </c>
      <c r="G53" s="116">
        <v>37500</v>
      </c>
      <c r="H53" s="81" t="s">
        <v>28</v>
      </c>
      <c r="I53" s="81" t="s">
        <v>44</v>
      </c>
      <c r="J53" s="361">
        <v>40118</v>
      </c>
      <c r="K53" s="361">
        <v>42675</v>
      </c>
      <c r="L53" s="100">
        <v>426000</v>
      </c>
      <c r="M53" s="233" t="s">
        <v>41</v>
      </c>
      <c r="N53" s="58"/>
      <c r="O53" s="285">
        <v>0</v>
      </c>
      <c r="P53" s="80">
        <v>0</v>
      </c>
      <c r="Q53" s="80">
        <v>0</v>
      </c>
      <c r="R53" s="112">
        <v>0</v>
      </c>
      <c r="S53" s="285">
        <f>IF(ISERROR(VLOOKUP($A53,'[1]2014'!$B$4:$R$52,14,0)),0,VLOOKUP($A53,'[1]2014'!$B$4:$R$52,14,0))</f>
        <v>0</v>
      </c>
      <c r="T53" s="80">
        <f>IF(ISERROR(VLOOKUP($A53,'[1]2014'!$B$4:$R$52,15,0)),0,VLOOKUP($A53,'[1]2014'!$B$4:$R$52,15,0))</f>
        <v>12</v>
      </c>
      <c r="U53" s="80">
        <f>IF(ISERROR(VLOOKUP($A53,'[1]2014'!$B$4:$R$52,16,0)),0,VLOOKUP($A53,'[1]2014'!$B$4:$R$52,16,0))</f>
        <v>0</v>
      </c>
      <c r="V53" s="112">
        <f>IF(ISERROR(VLOOKUP($A53,'[1]2014'!$B$4:$R$52,17,0)),0,VLOOKUP($A53,'[1]2014'!$B$4:$R$52,17,0))</f>
        <v>0</v>
      </c>
      <c r="AB53" s="456">
        <v>0</v>
      </c>
      <c r="AC53" s="456">
        <v>0</v>
      </c>
      <c r="AD53" s="456">
        <v>12</v>
      </c>
      <c r="AE53" s="456">
        <v>0</v>
      </c>
      <c r="AF53" s="456">
        <v>0</v>
      </c>
      <c r="AH53" s="456"/>
      <c r="AI53" s="456">
        <f t="shared" si="1"/>
        <v>0</v>
      </c>
      <c r="AJ53" s="456">
        <f t="shared" si="1"/>
        <v>0</v>
      </c>
      <c r="AK53" s="456">
        <f t="shared" si="1"/>
        <v>0</v>
      </c>
      <c r="AL53" s="456">
        <f t="shared" si="1"/>
        <v>0</v>
      </c>
    </row>
    <row r="54" spans="1:38" s="35" customFormat="1" ht="14.25" customHeight="1">
      <c r="A54" s="117" t="s">
        <v>199</v>
      </c>
      <c r="B54" s="188"/>
      <c r="C54" s="351" t="s">
        <v>52</v>
      </c>
      <c r="D54" s="114" t="s">
        <v>60</v>
      </c>
      <c r="E54" s="49">
        <v>2001</v>
      </c>
      <c r="F54" s="51">
        <v>7500</v>
      </c>
      <c r="G54" s="51">
        <v>35000</v>
      </c>
      <c r="H54" s="49" t="s">
        <v>78</v>
      </c>
      <c r="I54" s="49" t="s">
        <v>109</v>
      </c>
      <c r="J54" s="350">
        <v>40827</v>
      </c>
      <c r="K54" s="350">
        <v>41629</v>
      </c>
      <c r="L54" s="58">
        <v>450000</v>
      </c>
      <c r="M54" s="60" t="s">
        <v>257</v>
      </c>
      <c r="N54" s="58"/>
      <c r="O54" s="367">
        <v>0</v>
      </c>
      <c r="P54" s="342">
        <v>0</v>
      </c>
      <c r="Q54" s="342">
        <v>0</v>
      </c>
      <c r="R54" s="368">
        <v>0</v>
      </c>
      <c r="S54" s="367">
        <f>IF(ISERROR(VLOOKUP($A54,'[1]2014'!$B$4:$R$52,14,0)),0,VLOOKUP($A54,'[1]2014'!$B$4:$R$52,14,0))</f>
        <v>0</v>
      </c>
      <c r="T54" s="342">
        <f>IF(ISERROR(VLOOKUP($A54,'[1]2014'!$B$4:$R$52,15,0)),0,VLOOKUP($A54,'[1]2014'!$B$4:$R$52,15,0))</f>
        <v>0</v>
      </c>
      <c r="U54" s="342">
        <f>IF(ISERROR(VLOOKUP($A54,'[1]2014'!$B$4:$R$52,16,0)),0,VLOOKUP($A54,'[1]2014'!$B$4:$R$52,16,0))</f>
        <v>0</v>
      </c>
      <c r="V54" s="368">
        <f>IF(ISERROR(VLOOKUP($A54,'[1]2014'!$B$4:$R$52,17,0)),0,VLOOKUP($A54,'[1]2014'!$B$4:$R$52,17,0))</f>
        <v>0</v>
      </c>
      <c r="AB54" s="212">
        <v>0</v>
      </c>
      <c r="AC54" s="212">
        <v>0</v>
      </c>
      <c r="AD54" s="212">
        <v>0</v>
      </c>
      <c r="AE54" s="212">
        <v>0</v>
      </c>
      <c r="AF54" s="212">
        <v>0</v>
      </c>
      <c r="AH54" s="212"/>
      <c r="AI54" s="212">
        <f t="shared" si="1"/>
        <v>0</v>
      </c>
      <c r="AJ54" s="212">
        <f t="shared" si="1"/>
        <v>0</v>
      </c>
      <c r="AK54" s="212">
        <f t="shared" si="1"/>
        <v>0</v>
      </c>
      <c r="AL54" s="212">
        <f t="shared" si="1"/>
        <v>0</v>
      </c>
    </row>
    <row r="55" spans="1:38" s="225" customFormat="1" ht="14.25" customHeight="1">
      <c r="A55" s="444" t="s">
        <v>174</v>
      </c>
      <c r="B55" s="414">
        <v>-7</v>
      </c>
      <c r="C55" s="332" t="s">
        <v>52</v>
      </c>
      <c r="D55" s="415" t="s">
        <v>60</v>
      </c>
      <c r="E55" s="332">
        <v>2001</v>
      </c>
      <c r="F55" s="333">
        <v>7500</v>
      </c>
      <c r="G55" s="333">
        <v>35000</v>
      </c>
      <c r="H55" s="332" t="s">
        <v>33</v>
      </c>
      <c r="I55" s="332" t="s">
        <v>112</v>
      </c>
      <c r="J55" s="334">
        <v>41275</v>
      </c>
      <c r="K55" s="334">
        <v>41730</v>
      </c>
      <c r="L55" s="416">
        <v>600000</v>
      </c>
      <c r="M55" s="417">
        <v>500000</v>
      </c>
      <c r="N55" s="416"/>
      <c r="O55" s="418">
        <v>44.333333333333336</v>
      </c>
      <c r="P55" s="419">
        <v>0</v>
      </c>
      <c r="Q55" s="419">
        <v>14.291666666666666</v>
      </c>
      <c r="R55" s="420">
        <v>0</v>
      </c>
      <c r="S55" s="418">
        <f>IF(ISERROR(VLOOKUP($A55,'[1]2014'!$B$4:$R$52,14,0)),0,VLOOKUP($A55,'[1]2014'!$B$4:$R$52,14,0))</f>
        <v>0</v>
      </c>
      <c r="T55" s="419">
        <f>IF(ISERROR(VLOOKUP($A55,'[1]2014'!$B$4:$R$52,15,0)),0,VLOOKUP($A55,'[1]2014'!$B$4:$R$52,15,0))</f>
        <v>0</v>
      </c>
      <c r="U55" s="419">
        <f>IF(ISERROR(VLOOKUP($A55,'[1]2014'!$B$4:$R$52,16,0)),0,VLOOKUP($A55,'[1]2014'!$B$4:$R$52,16,0))</f>
        <v>0</v>
      </c>
      <c r="V55" s="420">
        <f>IF(ISERROR(VLOOKUP($A55,'[1]2014'!$B$4:$R$52,17,0)),0,VLOOKUP($A55,'[1]2014'!$B$4:$R$52,17,0))</f>
        <v>0</v>
      </c>
      <c r="AB55" s="460">
        <v>0</v>
      </c>
      <c r="AC55" s="460">
        <v>0</v>
      </c>
      <c r="AD55" s="460">
        <v>0</v>
      </c>
      <c r="AE55" s="460">
        <v>0</v>
      </c>
      <c r="AF55" s="460">
        <v>0</v>
      </c>
      <c r="AH55" s="460"/>
      <c r="AI55" s="460">
        <f t="shared" si="1"/>
        <v>0</v>
      </c>
      <c r="AJ55" s="460">
        <f t="shared" si="1"/>
        <v>0</v>
      </c>
      <c r="AK55" s="460">
        <f t="shared" si="1"/>
        <v>0</v>
      </c>
      <c r="AL55" s="460">
        <f t="shared" si="1"/>
        <v>0</v>
      </c>
    </row>
    <row r="56" spans="1:38" s="225" customFormat="1" ht="14.25" customHeight="1">
      <c r="A56" s="445"/>
      <c r="B56" s="446" t="s">
        <v>5</v>
      </c>
      <c r="C56" s="332"/>
      <c r="D56" s="415"/>
      <c r="E56" s="332"/>
      <c r="F56" s="333"/>
      <c r="G56" s="333"/>
      <c r="H56" s="334" t="s">
        <v>33</v>
      </c>
      <c r="I56" s="334" t="s">
        <v>112</v>
      </c>
      <c r="J56" s="334">
        <v>41760</v>
      </c>
      <c r="K56" s="334">
        <v>41913</v>
      </c>
      <c r="L56" s="416">
        <v>455000</v>
      </c>
      <c r="M56" s="417">
        <v>600000</v>
      </c>
      <c r="N56" s="416"/>
      <c r="O56" s="418"/>
      <c r="P56" s="419"/>
      <c r="Q56" s="419"/>
      <c r="R56" s="420"/>
      <c r="S56" s="418"/>
      <c r="T56" s="419"/>
      <c r="U56" s="419"/>
      <c r="V56" s="420"/>
      <c r="AB56" s="460"/>
      <c r="AC56" s="460"/>
      <c r="AD56" s="460"/>
      <c r="AE56" s="460"/>
      <c r="AF56" s="460"/>
      <c r="AH56" s="460"/>
      <c r="AI56" s="460">
        <f t="shared" si="1"/>
        <v>0</v>
      </c>
      <c r="AJ56" s="460">
        <f t="shared" si="1"/>
        <v>0</v>
      </c>
      <c r="AK56" s="460">
        <f t="shared" si="1"/>
        <v>0</v>
      </c>
      <c r="AL56" s="460">
        <f t="shared" si="1"/>
        <v>0</v>
      </c>
    </row>
    <row r="57" spans="1:38" s="35" customFormat="1" ht="6" customHeight="1">
      <c r="A57" s="210"/>
      <c r="B57" s="211"/>
      <c r="C57" s="49"/>
      <c r="D57" s="118"/>
      <c r="E57" s="49"/>
      <c r="F57" s="51"/>
      <c r="G57" s="51"/>
      <c r="H57" s="119"/>
      <c r="I57" s="119"/>
      <c r="J57" s="119"/>
      <c r="K57" s="119"/>
      <c r="L57" s="45"/>
      <c r="M57" s="280"/>
      <c r="N57" s="45"/>
      <c r="O57" s="286"/>
      <c r="P57" s="34"/>
      <c r="Q57" s="34"/>
      <c r="R57" s="115"/>
      <c r="S57" s="286"/>
      <c r="T57" s="34"/>
      <c r="U57" s="34"/>
      <c r="V57" s="115"/>
      <c r="AB57" s="212"/>
      <c r="AC57" s="212"/>
      <c r="AD57" s="212"/>
      <c r="AE57" s="212"/>
      <c r="AF57" s="212"/>
      <c r="AH57" s="212"/>
      <c r="AI57" s="212"/>
      <c r="AJ57" s="212"/>
      <c r="AK57" s="212"/>
      <c r="AL57" s="212"/>
    </row>
    <row r="58" spans="1:38" s="35" customFormat="1">
      <c r="B58" s="165"/>
      <c r="C58" s="49"/>
      <c r="D58" s="118"/>
      <c r="E58" s="49"/>
      <c r="F58" s="51"/>
      <c r="G58" s="51"/>
      <c r="H58" s="119"/>
      <c r="I58" s="119"/>
      <c r="J58" s="119"/>
      <c r="K58" s="119"/>
      <c r="L58" s="45"/>
      <c r="M58" s="227" t="s">
        <v>84</v>
      </c>
      <c r="N58" s="227"/>
      <c r="O58" s="284">
        <f t="shared" ref="O58:R58" si="2">+SUM(O22:O55)</f>
        <v>71.333333333333343</v>
      </c>
      <c r="P58" s="55">
        <f t="shared" si="2"/>
        <v>38</v>
      </c>
      <c r="Q58" s="55">
        <f t="shared" si="2"/>
        <v>215.28541666666666</v>
      </c>
      <c r="R58" s="55">
        <f t="shared" si="2"/>
        <v>214</v>
      </c>
      <c r="S58" s="284">
        <f>SUM(S22:S56)</f>
        <v>125</v>
      </c>
      <c r="T58" s="55">
        <f t="shared" ref="T58:V58" si="3">SUM(T22:T56)</f>
        <v>50</v>
      </c>
      <c r="U58" s="55">
        <f t="shared" si="3"/>
        <v>288</v>
      </c>
      <c r="V58" s="381">
        <f t="shared" si="3"/>
        <v>163</v>
      </c>
      <c r="AB58" s="212"/>
      <c r="AC58" s="212"/>
      <c r="AD58" s="212"/>
      <c r="AE58" s="212"/>
      <c r="AF58" s="212"/>
      <c r="AH58" s="212"/>
      <c r="AI58" s="212"/>
      <c r="AJ58" s="212"/>
      <c r="AK58" s="212"/>
      <c r="AL58" s="212"/>
    </row>
    <row r="59" spans="1:38" ht="6" customHeight="1">
      <c r="A59" s="180"/>
      <c r="B59" s="58"/>
      <c r="C59" s="130"/>
      <c r="D59" s="130"/>
      <c r="E59" s="131"/>
      <c r="F59" s="132"/>
      <c r="G59" s="132"/>
      <c r="H59" s="133"/>
      <c r="I59" s="119"/>
      <c r="J59" s="119"/>
      <c r="K59" s="119"/>
      <c r="L59" s="134"/>
      <c r="M59" s="281"/>
      <c r="N59" s="134"/>
      <c r="O59" s="172"/>
      <c r="P59" s="54"/>
      <c r="Q59" s="54">
        <v>0</v>
      </c>
      <c r="R59" s="54">
        <v>0</v>
      </c>
      <c r="S59" s="54"/>
      <c r="T59" s="54"/>
      <c r="U59" s="54"/>
      <c r="V59" s="54"/>
      <c r="AB59" s="457"/>
      <c r="AC59" s="457"/>
      <c r="AD59" s="457"/>
      <c r="AE59" s="457"/>
      <c r="AF59" s="457"/>
      <c r="AH59" s="457"/>
      <c r="AI59" s="457"/>
      <c r="AJ59" s="457"/>
      <c r="AK59" s="457"/>
      <c r="AL59" s="457"/>
    </row>
    <row r="60" spans="1:38" ht="15">
      <c r="A60" s="191" t="s">
        <v>264</v>
      </c>
      <c r="B60" s="197"/>
      <c r="C60" s="193"/>
      <c r="D60" s="194"/>
      <c r="E60" s="195"/>
      <c r="F60" s="194"/>
      <c r="G60" s="194"/>
      <c r="H60" s="194"/>
      <c r="I60" s="194"/>
      <c r="J60" s="267"/>
      <c r="K60" s="267"/>
      <c r="L60" s="274"/>
      <c r="M60" s="275"/>
      <c r="N60" s="259"/>
      <c r="O60" s="282"/>
      <c r="P60" s="238"/>
      <c r="Q60" s="238"/>
      <c r="R60" s="236"/>
      <c r="S60" s="196"/>
      <c r="T60" s="79"/>
      <c r="U60" s="79"/>
      <c r="V60" s="83"/>
      <c r="AB60" s="457"/>
      <c r="AC60" s="457"/>
      <c r="AD60" s="457"/>
      <c r="AE60" s="457"/>
      <c r="AF60" s="457"/>
      <c r="AH60" s="457"/>
      <c r="AI60" s="457"/>
      <c r="AJ60" s="457"/>
      <c r="AK60" s="457"/>
      <c r="AL60" s="457"/>
    </row>
    <row r="61" spans="1:38" s="35" customFormat="1" ht="6" customHeight="1">
      <c r="A61" s="135"/>
      <c r="B61" s="188"/>
      <c r="C61" s="130"/>
      <c r="D61" s="130"/>
      <c r="E61" s="131"/>
      <c r="F61" s="132"/>
      <c r="G61" s="132"/>
      <c r="H61" s="133"/>
      <c r="I61" s="119"/>
      <c r="J61" s="119"/>
      <c r="K61" s="119"/>
      <c r="L61" s="134"/>
      <c r="M61" s="247"/>
      <c r="N61" s="134"/>
      <c r="O61" s="37"/>
      <c r="P61" s="38"/>
      <c r="Q61" s="38">
        <v>0</v>
      </c>
      <c r="R61" s="166">
        <v>0</v>
      </c>
      <c r="S61" s="283"/>
      <c r="T61" s="54"/>
      <c r="U61" s="54"/>
      <c r="V61" s="136"/>
      <c r="AB61" s="212"/>
      <c r="AC61" s="212"/>
      <c r="AD61" s="212"/>
      <c r="AE61" s="212"/>
      <c r="AF61" s="212"/>
      <c r="AH61" s="212"/>
      <c r="AI61" s="212"/>
      <c r="AJ61" s="212"/>
      <c r="AK61" s="212"/>
      <c r="AL61" s="212"/>
    </row>
    <row r="62" spans="1:38" s="35" customFormat="1" ht="15.25" customHeight="1">
      <c r="A62" s="117" t="s">
        <v>175</v>
      </c>
      <c r="B62" s="188" t="s">
        <v>251</v>
      </c>
      <c r="C62" s="49" t="s">
        <v>51</v>
      </c>
      <c r="D62" s="118" t="s">
        <v>60</v>
      </c>
      <c r="E62" s="49" t="s">
        <v>0</v>
      </c>
      <c r="F62" s="51">
        <v>7200</v>
      </c>
      <c r="G62" s="51">
        <v>25000</v>
      </c>
      <c r="H62" s="49" t="s">
        <v>30</v>
      </c>
      <c r="I62" s="49" t="s">
        <v>32</v>
      </c>
      <c r="J62" s="119">
        <v>40664</v>
      </c>
      <c r="K62" s="119">
        <v>42401</v>
      </c>
      <c r="L62" s="58">
        <v>376000</v>
      </c>
      <c r="M62" s="60">
        <v>190000</v>
      </c>
      <c r="N62" s="58"/>
      <c r="O62" s="286">
        <v>0</v>
      </c>
      <c r="P62" s="34">
        <v>0</v>
      </c>
      <c r="Q62" s="34">
        <v>0</v>
      </c>
      <c r="R62" s="115">
        <v>0</v>
      </c>
      <c r="S62" s="286">
        <f>IF(ISERROR(VLOOKUP($A62,'[1]2014'!$B$4:$R$52,14,0)),0,VLOOKUP($A62,'[1]2014'!$B$4:$R$52,14,0))</f>
        <v>0</v>
      </c>
      <c r="T62" s="34">
        <f>IF(ISERROR(VLOOKUP($A62,'[1]2014'!$B$4:$R$52,15,0)),0,VLOOKUP($A62,'[1]2014'!$B$4:$R$52,15,0))</f>
        <v>0</v>
      </c>
      <c r="U62" s="34">
        <f>IF(ISERROR(VLOOKUP($A62,'[1]2014'!$B$4:$R$52,16,0)),0,VLOOKUP($A62,'[1]2014'!$B$4:$R$52,16,0))</f>
        <v>14</v>
      </c>
      <c r="V62" s="115">
        <f>IF(ISERROR(VLOOKUP($A62,'[1]2014'!$B$4:$R$52,17,0)),0,VLOOKUP($A62,'[1]2014'!$B$4:$R$52,17,0))</f>
        <v>0</v>
      </c>
      <c r="AB62" s="212">
        <v>0</v>
      </c>
      <c r="AC62" s="212">
        <v>0</v>
      </c>
      <c r="AD62" s="212">
        <v>0</v>
      </c>
      <c r="AE62" s="212">
        <v>14</v>
      </c>
      <c r="AF62" s="212">
        <v>0</v>
      </c>
      <c r="AH62" s="212"/>
      <c r="AI62" s="212">
        <f t="shared" si="1"/>
        <v>0</v>
      </c>
      <c r="AJ62" s="212">
        <f t="shared" si="1"/>
        <v>0</v>
      </c>
      <c r="AK62" s="212">
        <f t="shared" si="1"/>
        <v>0</v>
      </c>
      <c r="AL62" s="212">
        <f t="shared" si="1"/>
        <v>0</v>
      </c>
    </row>
    <row r="63" spans="1:38" s="231" customFormat="1" ht="14.25" customHeight="1">
      <c r="A63" s="121" t="s">
        <v>13</v>
      </c>
      <c r="B63" s="101"/>
      <c r="C63" s="81" t="s">
        <v>51</v>
      </c>
      <c r="D63" s="137" t="s">
        <v>60</v>
      </c>
      <c r="E63" s="81" t="s">
        <v>22</v>
      </c>
      <c r="F63" s="116">
        <v>7000</v>
      </c>
      <c r="G63" s="116">
        <v>25000</v>
      </c>
      <c r="H63" s="148" t="s">
        <v>36</v>
      </c>
      <c r="I63" s="124" t="s">
        <v>227</v>
      </c>
      <c r="J63" s="124">
        <v>41426</v>
      </c>
      <c r="K63" s="124">
        <v>41640</v>
      </c>
      <c r="L63" s="328">
        <v>500000</v>
      </c>
      <c r="M63" s="329">
        <v>490000</v>
      </c>
      <c r="N63" s="328"/>
      <c r="O63" s="285">
        <v>32.854166666666664</v>
      </c>
      <c r="P63" s="80">
        <v>12</v>
      </c>
      <c r="Q63" s="80">
        <v>0</v>
      </c>
      <c r="R63" s="112">
        <v>0</v>
      </c>
      <c r="S63" s="285">
        <f>IF(ISERROR(VLOOKUP($A63,'[1]2014'!$B$4:$R$52,14,0)),0,VLOOKUP($A63,'[1]2014'!$B$4:$R$52,14,0))</f>
        <v>0</v>
      </c>
      <c r="T63" s="80">
        <f>IF(ISERROR(VLOOKUP($A63,'[1]2014'!$B$4:$R$52,15,0)),0,VLOOKUP($A63,'[1]2014'!$B$4:$R$52,15,0))</f>
        <v>0</v>
      </c>
      <c r="U63" s="80">
        <f>IF(ISERROR(VLOOKUP($A63,'[1]2014'!$B$4:$R$52,16,0)),0,VLOOKUP($A63,'[1]2014'!$B$4:$R$52,16,0))</f>
        <v>0</v>
      </c>
      <c r="V63" s="112">
        <f>IF(ISERROR(VLOOKUP($A63,'[1]2014'!$B$4:$R$52,17,0)),0,VLOOKUP($A63,'[1]2014'!$B$4:$R$52,17,0))</f>
        <v>0</v>
      </c>
      <c r="AB63" s="456">
        <v>0</v>
      </c>
      <c r="AC63" s="456">
        <v>0</v>
      </c>
      <c r="AD63" s="456">
        <v>0</v>
      </c>
      <c r="AE63" s="456">
        <v>0</v>
      </c>
      <c r="AF63" s="456">
        <v>0</v>
      </c>
      <c r="AH63" s="456"/>
      <c r="AI63" s="456">
        <f t="shared" si="1"/>
        <v>0</v>
      </c>
      <c r="AJ63" s="456">
        <f t="shared" si="1"/>
        <v>0</v>
      </c>
      <c r="AK63" s="456">
        <f t="shared" si="1"/>
        <v>0</v>
      </c>
      <c r="AL63" s="456">
        <f t="shared" si="1"/>
        <v>0</v>
      </c>
    </row>
    <row r="64" spans="1:38" s="35" customFormat="1">
      <c r="A64" s="117" t="s">
        <v>177</v>
      </c>
      <c r="B64" s="188"/>
      <c r="C64" s="49" t="s">
        <v>52</v>
      </c>
      <c r="D64" s="114"/>
      <c r="E64" s="49" t="s">
        <v>232</v>
      </c>
      <c r="F64" s="51">
        <v>7000</v>
      </c>
      <c r="G64" s="51">
        <v>30000</v>
      </c>
      <c r="H64" s="49" t="s">
        <v>277</v>
      </c>
      <c r="I64" s="49"/>
      <c r="J64" s="140"/>
      <c r="K64" s="140"/>
      <c r="L64" s="58"/>
      <c r="M64" s="60"/>
      <c r="N64" s="58"/>
      <c r="O64" s="286">
        <v>61.958333333333343</v>
      </c>
      <c r="P64" s="34">
        <v>0</v>
      </c>
      <c r="Q64" s="34">
        <v>0</v>
      </c>
      <c r="R64" s="115">
        <v>45</v>
      </c>
      <c r="S64" s="286">
        <f>IF(ISERROR(VLOOKUP($A64,'[1]2014'!$B$4:$R$52,14,0)),0,VLOOKUP($A64,'[1]2014'!$B$4:$R$52,14,0))</f>
        <v>0</v>
      </c>
      <c r="T64" s="34">
        <f>IF(ISERROR(VLOOKUP($A64,'[1]2014'!$B$4:$R$52,15,0)),0,VLOOKUP($A64,'[1]2014'!$B$4:$R$52,15,0))</f>
        <v>0</v>
      </c>
      <c r="U64" s="34">
        <f>IF(ISERROR(VLOOKUP($A64,'[1]2014'!$B$4:$R$52,16,0)),0,VLOOKUP($A64,'[1]2014'!$B$4:$R$52,16,0))</f>
        <v>0</v>
      </c>
      <c r="V64" s="115">
        <f>IF(ISERROR(VLOOKUP($A64,'[1]2014'!$B$4:$R$52,17,0)),0,VLOOKUP($A64,'[1]2014'!$B$4:$R$52,17,0))</f>
        <v>30</v>
      </c>
      <c r="W64" s="35" t="s">
        <v>283</v>
      </c>
      <c r="AB64" s="212">
        <v>45</v>
      </c>
      <c r="AC64" s="212">
        <v>0</v>
      </c>
      <c r="AD64" s="212">
        <v>0</v>
      </c>
      <c r="AE64" s="212">
        <v>0</v>
      </c>
      <c r="AF64" s="212">
        <v>30</v>
      </c>
      <c r="AH64" s="212"/>
      <c r="AI64" s="212">
        <f t="shared" si="1"/>
        <v>0</v>
      </c>
      <c r="AJ64" s="212">
        <f t="shared" si="1"/>
        <v>0</v>
      </c>
      <c r="AK64" s="212">
        <f t="shared" si="1"/>
        <v>0</v>
      </c>
      <c r="AL64" s="212">
        <f t="shared" si="1"/>
        <v>0</v>
      </c>
    </row>
    <row r="65" spans="1:38" s="231" customFormat="1" ht="14.25" customHeight="1">
      <c r="A65" s="448" t="s">
        <v>178</v>
      </c>
      <c r="B65" s="103" t="s">
        <v>142</v>
      </c>
      <c r="C65" s="81" t="s">
        <v>52</v>
      </c>
      <c r="D65" s="111" t="s">
        <v>60</v>
      </c>
      <c r="E65" s="81" t="s">
        <v>9</v>
      </c>
      <c r="F65" s="116">
        <v>6500</v>
      </c>
      <c r="G65" s="116">
        <v>25000</v>
      </c>
      <c r="H65" s="81" t="s">
        <v>30</v>
      </c>
      <c r="I65" s="81" t="s">
        <v>59</v>
      </c>
      <c r="J65" s="120">
        <v>39904</v>
      </c>
      <c r="K65" s="120">
        <v>41730</v>
      </c>
      <c r="L65" s="100">
        <v>361000</v>
      </c>
      <c r="M65" s="233" t="s">
        <v>41</v>
      </c>
      <c r="N65" s="100"/>
      <c r="O65" s="285">
        <v>0</v>
      </c>
      <c r="P65" s="80">
        <v>0</v>
      </c>
      <c r="Q65" s="80">
        <v>0</v>
      </c>
      <c r="R65" s="112">
        <v>0</v>
      </c>
      <c r="S65" s="285">
        <f>IF(ISERROR(VLOOKUP($A65,'[1]2014'!$B$4:$R$52,14,0)),0,VLOOKUP($A65,'[1]2014'!$B$4:$R$52,14,0))</f>
        <v>0</v>
      </c>
      <c r="T65" s="80">
        <f>IF(ISERROR(VLOOKUP($A65,'[1]2014'!$B$4:$R$52,15,0)),0,VLOOKUP($A65,'[1]2014'!$B$4:$R$52,15,0))</f>
        <v>21</v>
      </c>
      <c r="U65" s="80">
        <f>IF(ISERROR(VLOOKUP($A65,'[1]2014'!$B$4:$R$52,16,0)),0,VLOOKUP($A65,'[1]2014'!$B$4:$R$52,16,0))</f>
        <v>0</v>
      </c>
      <c r="V65" s="112">
        <f>IF(ISERROR(VLOOKUP($A65,'[1]2014'!$B$4:$R$52,17,0)),0,VLOOKUP($A65,'[1]2014'!$B$4:$R$52,17,0))</f>
        <v>0</v>
      </c>
      <c r="AB65" s="456">
        <v>0</v>
      </c>
      <c r="AC65" s="456">
        <v>0</v>
      </c>
      <c r="AD65" s="456">
        <v>21</v>
      </c>
      <c r="AE65" s="456">
        <v>0</v>
      </c>
      <c r="AF65" s="456">
        <v>0</v>
      </c>
      <c r="AH65" s="456"/>
      <c r="AI65" s="456">
        <f t="shared" si="1"/>
        <v>0</v>
      </c>
      <c r="AJ65" s="456">
        <f t="shared" si="1"/>
        <v>0</v>
      </c>
      <c r="AK65" s="456">
        <f t="shared" si="1"/>
        <v>0</v>
      </c>
      <c r="AL65" s="456">
        <f t="shared" si="1"/>
        <v>0</v>
      </c>
    </row>
    <row r="66" spans="1:38" s="231" customFormat="1" ht="14.25" customHeight="1">
      <c r="A66" s="125"/>
      <c r="B66" s="103"/>
      <c r="C66" s="81"/>
      <c r="D66" s="111"/>
      <c r="E66" s="81"/>
      <c r="F66" s="116"/>
      <c r="G66" s="116"/>
      <c r="H66" s="447" t="s">
        <v>30</v>
      </c>
      <c r="I66" s="447" t="s">
        <v>59</v>
      </c>
      <c r="J66" s="364">
        <v>41781</v>
      </c>
      <c r="K66" s="364">
        <v>42627</v>
      </c>
      <c r="L66" s="365">
        <v>281000</v>
      </c>
      <c r="M66" s="366">
        <f>L65</f>
        <v>361000</v>
      </c>
      <c r="N66" s="100"/>
      <c r="O66" s="285"/>
      <c r="P66" s="80"/>
      <c r="Q66" s="80"/>
      <c r="R66" s="112"/>
      <c r="S66" s="285"/>
      <c r="T66" s="80"/>
      <c r="U66" s="80"/>
      <c r="V66" s="112"/>
      <c r="AB66" s="456"/>
      <c r="AC66" s="456"/>
      <c r="AD66" s="456"/>
      <c r="AE66" s="456"/>
      <c r="AF66" s="456"/>
      <c r="AH66" s="456"/>
      <c r="AI66" s="456">
        <f t="shared" si="1"/>
        <v>0</v>
      </c>
      <c r="AJ66" s="456">
        <f t="shared" si="1"/>
        <v>0</v>
      </c>
      <c r="AK66" s="456">
        <f t="shared" si="1"/>
        <v>0</v>
      </c>
      <c r="AL66" s="456">
        <f t="shared" si="1"/>
        <v>0</v>
      </c>
    </row>
    <row r="67" spans="1:38" s="35" customFormat="1">
      <c r="A67" s="435" t="s">
        <v>198</v>
      </c>
      <c r="B67" s="254" t="s">
        <v>146</v>
      </c>
      <c r="C67" s="49" t="s">
        <v>52</v>
      </c>
      <c r="D67" s="114" t="s">
        <v>60</v>
      </c>
      <c r="E67" s="49" t="s">
        <v>67</v>
      </c>
      <c r="F67" s="51">
        <v>6500</v>
      </c>
      <c r="G67" s="51">
        <v>25000</v>
      </c>
      <c r="H67" s="49" t="s">
        <v>33</v>
      </c>
      <c r="I67" s="49" t="s">
        <v>34</v>
      </c>
      <c r="J67" s="140">
        <v>41153</v>
      </c>
      <c r="K67" s="140">
        <v>42370</v>
      </c>
      <c r="L67" s="58">
        <v>461000</v>
      </c>
      <c r="M67" s="60">
        <v>357000</v>
      </c>
      <c r="N67" s="58"/>
      <c r="O67" s="286">
        <v>0</v>
      </c>
      <c r="P67" s="34">
        <v>0</v>
      </c>
      <c r="Q67" s="34">
        <v>0</v>
      </c>
      <c r="R67" s="115">
        <v>73</v>
      </c>
      <c r="S67" s="286">
        <f>IF(ISERROR(VLOOKUP($A67,'[1]2014'!$B$4:$R$52,14,0)),0,VLOOKUP($A67,'[1]2014'!$B$4:$R$52,14,0))</f>
        <v>42</v>
      </c>
      <c r="T67" s="34">
        <f>IF(ISERROR(VLOOKUP($A67,'[1]2014'!$B$4:$R$52,15,0)),0,VLOOKUP($A67,'[1]2014'!$B$4:$R$52,15,0))</f>
        <v>0</v>
      </c>
      <c r="U67" s="34">
        <f>IF(ISERROR(VLOOKUP($A67,'[1]2014'!$B$4:$R$52,16,0)),0,VLOOKUP($A67,'[1]2014'!$B$4:$R$52,16,0))</f>
        <v>0</v>
      </c>
      <c r="V67" s="115">
        <f>IF(ISERROR(VLOOKUP($A67,'[1]2014'!$B$4:$R$52,17,0)),0,VLOOKUP($A67,'[1]2014'!$B$4:$R$52,17,0))</f>
        <v>0</v>
      </c>
      <c r="AB67" s="212">
        <v>73</v>
      </c>
      <c r="AC67" s="212">
        <v>42</v>
      </c>
      <c r="AD67" s="212">
        <v>0</v>
      </c>
      <c r="AE67" s="212">
        <v>0</v>
      </c>
      <c r="AF67" s="212">
        <v>0</v>
      </c>
      <c r="AH67" s="212"/>
      <c r="AI67" s="212">
        <f t="shared" si="1"/>
        <v>0</v>
      </c>
      <c r="AJ67" s="212">
        <f t="shared" si="1"/>
        <v>0</v>
      </c>
      <c r="AK67" s="212">
        <f t="shared" si="1"/>
        <v>0</v>
      </c>
      <c r="AL67" s="212">
        <f t="shared" si="1"/>
        <v>0</v>
      </c>
    </row>
    <row r="68" spans="1:38" s="231" customFormat="1" ht="14.25" customHeight="1">
      <c r="A68" s="121" t="s">
        <v>179</v>
      </c>
      <c r="B68" s="101" t="s">
        <v>252</v>
      </c>
      <c r="C68" s="81" t="s">
        <v>52</v>
      </c>
      <c r="D68" s="111" t="s">
        <v>60</v>
      </c>
      <c r="E68" s="81" t="s">
        <v>22</v>
      </c>
      <c r="F68" s="116">
        <v>6500</v>
      </c>
      <c r="G68" s="116">
        <v>25000</v>
      </c>
      <c r="H68" s="81" t="s">
        <v>30</v>
      </c>
      <c r="I68" s="81" t="s">
        <v>32</v>
      </c>
      <c r="J68" s="120">
        <v>40118</v>
      </c>
      <c r="K68" s="120">
        <v>41944</v>
      </c>
      <c r="L68" s="100">
        <v>395000</v>
      </c>
      <c r="M68" s="233">
        <v>188000</v>
      </c>
      <c r="N68" s="100"/>
      <c r="O68" s="285">
        <v>90.041666666666671</v>
      </c>
      <c r="P68" s="80">
        <v>68</v>
      </c>
      <c r="Q68" s="80">
        <v>0</v>
      </c>
      <c r="R68" s="112">
        <v>0</v>
      </c>
      <c r="S68" s="285">
        <f>IF(ISERROR(VLOOKUP($A68,'[1]2014'!$B$4:$R$52,14,0)),0,VLOOKUP($A68,'[1]2014'!$B$4:$R$52,14,0))</f>
        <v>0</v>
      </c>
      <c r="T68" s="80">
        <f>IF(ISERROR(VLOOKUP($A68,'[1]2014'!$B$4:$R$52,15,0)),0,VLOOKUP($A68,'[1]2014'!$B$4:$R$52,15,0))</f>
        <v>0</v>
      </c>
      <c r="U68" s="80">
        <f>IF(ISERROR(VLOOKUP($A68,'[1]2014'!$B$4:$R$52,16,0)),0,VLOOKUP($A68,'[1]2014'!$B$4:$R$52,16,0))</f>
        <v>0</v>
      </c>
      <c r="V68" s="112">
        <f>IF(ISERROR(VLOOKUP($A68,'[1]2014'!$B$4:$R$52,17,0)),0,VLOOKUP($A68,'[1]2014'!$B$4:$R$52,17,0))</f>
        <v>0</v>
      </c>
      <c r="AB68" s="456">
        <v>0</v>
      </c>
      <c r="AC68" s="456">
        <v>0</v>
      </c>
      <c r="AD68" s="456">
        <v>0</v>
      </c>
      <c r="AE68" s="456">
        <v>0</v>
      </c>
      <c r="AF68" s="456">
        <v>0</v>
      </c>
      <c r="AH68" s="456"/>
      <c r="AI68" s="456">
        <f t="shared" si="1"/>
        <v>0</v>
      </c>
      <c r="AJ68" s="456">
        <f t="shared" si="1"/>
        <v>0</v>
      </c>
      <c r="AK68" s="456">
        <f t="shared" si="1"/>
        <v>0</v>
      </c>
      <c r="AL68" s="456">
        <f t="shared" si="1"/>
        <v>0</v>
      </c>
    </row>
    <row r="69" spans="1:38" ht="14.25" customHeight="1">
      <c r="A69" s="128" t="s">
        <v>87</v>
      </c>
      <c r="B69" s="254"/>
      <c r="C69" s="49" t="s">
        <v>52</v>
      </c>
      <c r="D69" s="49"/>
      <c r="E69" s="49" t="s">
        <v>70</v>
      </c>
      <c r="F69" s="51">
        <v>5750</v>
      </c>
      <c r="G69" s="51">
        <v>25000</v>
      </c>
      <c r="H69" s="49" t="s">
        <v>38</v>
      </c>
      <c r="I69" s="49" t="s">
        <v>58</v>
      </c>
      <c r="J69" s="140">
        <v>41487</v>
      </c>
      <c r="K69" s="140">
        <v>41852</v>
      </c>
      <c r="L69" s="211">
        <v>328000</v>
      </c>
      <c r="M69" s="181">
        <v>324000</v>
      </c>
      <c r="N69" s="211"/>
      <c r="O69" s="286">
        <v>0</v>
      </c>
      <c r="P69" s="34">
        <v>0</v>
      </c>
      <c r="Q69" s="34">
        <v>0</v>
      </c>
      <c r="R69" s="115">
        <v>0</v>
      </c>
      <c r="S69" s="286">
        <f>IF(ISERROR(VLOOKUP($A69,'[1]2014'!$B$4:$R$52,14,0)),0,VLOOKUP($A69,'[1]2014'!$B$4:$R$52,14,0))</f>
        <v>0</v>
      </c>
      <c r="T69" s="34">
        <f>IF(ISERROR(VLOOKUP($A69,'[1]2014'!$B$4:$R$52,15,0)),0,VLOOKUP($A69,'[1]2014'!$B$4:$R$52,15,0))</f>
        <v>0</v>
      </c>
      <c r="U69" s="34">
        <f>IF(ISERROR(VLOOKUP($A69,'[1]2014'!$B$4:$R$52,16,0)),0,VLOOKUP($A69,'[1]2014'!$B$4:$R$52,16,0))</f>
        <v>0</v>
      </c>
      <c r="V69" s="115">
        <f>IF(ISERROR(VLOOKUP($A69,'[1]2014'!$B$4:$R$52,17,0)),0,VLOOKUP($A69,'[1]2014'!$B$4:$R$52,17,0))</f>
        <v>42</v>
      </c>
      <c r="AB69" s="457">
        <v>0</v>
      </c>
      <c r="AC69" s="457">
        <v>0</v>
      </c>
      <c r="AD69" s="457">
        <v>0</v>
      </c>
      <c r="AE69" s="457">
        <v>4</v>
      </c>
      <c r="AF69" s="457">
        <v>38</v>
      </c>
      <c r="AH69" s="457"/>
      <c r="AI69" s="457">
        <f t="shared" si="1"/>
        <v>0</v>
      </c>
      <c r="AJ69" s="457">
        <f t="shared" si="1"/>
        <v>0</v>
      </c>
      <c r="AK69" s="457">
        <f t="shared" si="1"/>
        <v>4</v>
      </c>
      <c r="AL69" s="457">
        <f t="shared" si="1"/>
        <v>-4</v>
      </c>
    </row>
    <row r="70" spans="1:38" ht="14.25" customHeight="1">
      <c r="A70" s="128"/>
      <c r="B70" s="254"/>
      <c r="C70" s="49"/>
      <c r="D70" s="49"/>
      <c r="E70" s="49"/>
      <c r="F70" s="51"/>
      <c r="G70" s="51"/>
      <c r="H70" s="49" t="s">
        <v>38</v>
      </c>
      <c r="I70" s="49" t="s">
        <v>58</v>
      </c>
      <c r="J70" s="140">
        <v>41852</v>
      </c>
      <c r="K70" s="140">
        <v>41883</v>
      </c>
      <c r="L70" s="211">
        <v>332000</v>
      </c>
      <c r="M70" s="181">
        <v>328000</v>
      </c>
      <c r="N70" s="211"/>
      <c r="O70" s="286"/>
      <c r="P70" s="34"/>
      <c r="Q70" s="34"/>
      <c r="R70" s="115"/>
      <c r="S70" s="286"/>
      <c r="T70" s="34"/>
      <c r="U70" s="34"/>
      <c r="V70" s="115"/>
      <c r="AB70" s="457"/>
      <c r="AC70" s="457"/>
      <c r="AD70" s="457"/>
      <c r="AE70" s="457"/>
      <c r="AF70" s="457"/>
      <c r="AH70" s="457"/>
      <c r="AI70" s="457">
        <f t="shared" si="1"/>
        <v>0</v>
      </c>
      <c r="AJ70" s="457">
        <f t="shared" si="1"/>
        <v>0</v>
      </c>
      <c r="AK70" s="457">
        <f t="shared" si="1"/>
        <v>0</v>
      </c>
      <c r="AL70" s="457">
        <f t="shared" si="1"/>
        <v>0</v>
      </c>
    </row>
    <row r="71" spans="1:38" s="231" customFormat="1" ht="14.25" customHeight="1">
      <c r="A71" s="121" t="s">
        <v>46</v>
      </c>
      <c r="B71" s="101">
        <v>-7</v>
      </c>
      <c r="C71" s="81" t="s">
        <v>52</v>
      </c>
      <c r="D71" s="81"/>
      <c r="E71" s="81" t="s">
        <v>47</v>
      </c>
      <c r="F71" s="116">
        <v>5400</v>
      </c>
      <c r="G71" s="116">
        <v>30000</v>
      </c>
      <c r="H71" s="81" t="s">
        <v>37</v>
      </c>
      <c r="I71" s="81" t="s">
        <v>255</v>
      </c>
      <c r="J71" s="124">
        <v>41603</v>
      </c>
      <c r="K71" s="124">
        <v>41692</v>
      </c>
      <c r="L71" s="224">
        <v>525000</v>
      </c>
      <c r="M71" s="233">
        <v>380000</v>
      </c>
      <c r="N71" s="100"/>
      <c r="O71" s="285">
        <v>0</v>
      </c>
      <c r="P71" s="80">
        <v>0</v>
      </c>
      <c r="Q71" s="80">
        <v>0</v>
      </c>
      <c r="R71" s="112">
        <v>5</v>
      </c>
      <c r="S71" s="285">
        <f>IF(ISERROR(VLOOKUP($A71,'[1]2014'!$B$4:$R$52,14,0)),0,VLOOKUP($A71,'[1]2014'!$B$4:$R$52,14,0))</f>
        <v>0</v>
      </c>
      <c r="T71" s="80">
        <f>IF(ISERROR(VLOOKUP($A71,'[1]2014'!$B$4:$R$52,15,0)),0,VLOOKUP($A71,'[1]2014'!$B$4:$R$52,15,0))</f>
        <v>0</v>
      </c>
      <c r="U71" s="80">
        <f>IF(ISERROR(VLOOKUP($A71,'[1]2014'!$B$4:$R$52,16,0)),0,VLOOKUP($A71,'[1]2014'!$B$4:$R$52,16,0))</f>
        <v>10</v>
      </c>
      <c r="V71" s="112">
        <f>IF(ISERROR(VLOOKUP($A71,'[1]2014'!$B$4:$R$52,17,0)),0,VLOOKUP($A71,'[1]2014'!$B$4:$R$52,17,0))</f>
        <v>0</v>
      </c>
      <c r="AB71" s="456">
        <v>5</v>
      </c>
      <c r="AC71" s="456">
        <v>0</v>
      </c>
      <c r="AD71" s="456">
        <v>4</v>
      </c>
      <c r="AE71" s="456">
        <v>6</v>
      </c>
      <c r="AF71" s="456">
        <v>0</v>
      </c>
      <c r="AH71" s="456"/>
      <c r="AI71" s="456">
        <f t="shared" si="1"/>
        <v>0</v>
      </c>
      <c r="AJ71" s="456">
        <f t="shared" si="1"/>
        <v>4</v>
      </c>
      <c r="AK71" s="456">
        <f t="shared" si="1"/>
        <v>-4</v>
      </c>
      <c r="AL71" s="456">
        <f t="shared" si="1"/>
        <v>0</v>
      </c>
    </row>
    <row r="72" spans="1:38" s="231" customFormat="1" ht="14.25" customHeight="1">
      <c r="A72" s="392"/>
      <c r="B72" s="393"/>
      <c r="C72" s="311"/>
      <c r="D72" s="311"/>
      <c r="E72" s="311"/>
      <c r="F72" s="312"/>
      <c r="G72" s="312"/>
      <c r="H72" s="311" t="s">
        <v>37</v>
      </c>
      <c r="I72" s="311" t="s">
        <v>121</v>
      </c>
      <c r="J72" s="402">
        <v>41723</v>
      </c>
      <c r="K72" s="402">
        <v>41812</v>
      </c>
      <c r="L72" s="423">
        <v>380000</v>
      </c>
      <c r="M72" s="314">
        <v>525000</v>
      </c>
      <c r="N72" s="100"/>
      <c r="O72" s="339" t="s">
        <v>50</v>
      </c>
      <c r="P72" s="340" t="s">
        <v>50</v>
      </c>
      <c r="Q72" s="340"/>
      <c r="R72" s="341"/>
      <c r="S72" s="339"/>
      <c r="T72" s="340"/>
      <c r="U72" s="340"/>
      <c r="V72" s="341"/>
      <c r="AB72" s="456"/>
      <c r="AC72" s="456"/>
      <c r="AD72" s="456"/>
      <c r="AE72" s="456"/>
      <c r="AF72" s="456"/>
      <c r="AH72" s="456"/>
      <c r="AI72" s="456">
        <f t="shared" si="1"/>
        <v>0</v>
      </c>
      <c r="AJ72" s="456">
        <f t="shared" si="1"/>
        <v>0</v>
      </c>
      <c r="AK72" s="456">
        <f t="shared" si="1"/>
        <v>0</v>
      </c>
      <c r="AL72" s="456">
        <f t="shared" si="1"/>
        <v>0</v>
      </c>
    </row>
    <row r="73" spans="1:38" s="35" customFormat="1" ht="14.25" customHeight="1">
      <c r="A73" s="435" t="s">
        <v>180</v>
      </c>
      <c r="B73" s="188">
        <v>-7</v>
      </c>
      <c r="C73" s="369" t="s">
        <v>52</v>
      </c>
      <c r="D73" s="369"/>
      <c r="E73" s="369" t="s">
        <v>48</v>
      </c>
      <c r="F73" s="370">
        <v>5000</v>
      </c>
      <c r="G73" s="370">
        <v>25000</v>
      </c>
      <c r="H73" s="370" t="s">
        <v>39</v>
      </c>
      <c r="I73" s="369" t="s">
        <v>40</v>
      </c>
      <c r="J73" s="140">
        <v>40787</v>
      </c>
      <c r="K73" s="140">
        <v>41670</v>
      </c>
      <c r="L73" s="211">
        <v>181000</v>
      </c>
      <c r="M73" s="60" t="s">
        <v>41</v>
      </c>
      <c r="N73" s="58"/>
      <c r="O73" s="286">
        <v>0</v>
      </c>
      <c r="P73" s="34">
        <v>0</v>
      </c>
      <c r="Q73" s="34">
        <v>0</v>
      </c>
      <c r="R73" s="115">
        <v>0</v>
      </c>
      <c r="S73" s="286">
        <f>IF(ISERROR(VLOOKUP($A73,'[1]2014'!$B$4:$R$52,14,0)),0,VLOOKUP($A73,'[1]2014'!$B$4:$R$52,14,0))</f>
        <v>0</v>
      </c>
      <c r="T73" s="34">
        <f>IF(ISERROR(VLOOKUP($A73,'[1]2014'!$B$4:$R$52,15,0)),0,VLOOKUP($A73,'[1]2014'!$B$4:$R$52,15,0))</f>
        <v>0</v>
      </c>
      <c r="U73" s="34">
        <f>IF(ISERROR(VLOOKUP($A73,'[1]2014'!$B$4:$R$52,16,0)),0,VLOOKUP($A73,'[1]2014'!$B$4:$R$52,16,0))</f>
        <v>0</v>
      </c>
      <c r="V73" s="115">
        <f>IF(ISERROR(VLOOKUP($A73,'[1]2014'!$B$4:$R$52,17,0)),0,VLOOKUP($A73,'[1]2014'!$B$4:$R$52,17,0))</f>
        <v>0</v>
      </c>
      <c r="AB73" s="212">
        <v>0</v>
      </c>
      <c r="AC73" s="212">
        <v>0</v>
      </c>
      <c r="AD73" s="212">
        <v>0</v>
      </c>
      <c r="AE73" s="212">
        <v>0</v>
      </c>
      <c r="AF73" s="212">
        <v>0</v>
      </c>
      <c r="AH73" s="212"/>
      <c r="AI73" s="212">
        <f t="shared" si="1"/>
        <v>0</v>
      </c>
      <c r="AJ73" s="212">
        <f t="shared" si="1"/>
        <v>0</v>
      </c>
      <c r="AK73" s="212">
        <f t="shared" si="1"/>
        <v>0</v>
      </c>
      <c r="AL73" s="212">
        <f t="shared" si="1"/>
        <v>0</v>
      </c>
    </row>
    <row r="74" spans="1:38" s="231" customFormat="1" ht="14.25" customHeight="1">
      <c r="A74" s="374" t="s">
        <v>181</v>
      </c>
      <c r="B74" s="101">
        <v>-21</v>
      </c>
      <c r="C74" s="81" t="s">
        <v>52</v>
      </c>
      <c r="D74" s="137" t="s">
        <v>60</v>
      </c>
      <c r="E74" s="81" t="s">
        <v>1</v>
      </c>
      <c r="F74" s="116">
        <v>4500</v>
      </c>
      <c r="G74" s="116">
        <v>25000</v>
      </c>
      <c r="H74" s="81" t="s">
        <v>30</v>
      </c>
      <c r="I74" s="81"/>
      <c r="J74" s="124"/>
      <c r="K74" s="124" t="s">
        <v>75</v>
      </c>
      <c r="L74" s="100"/>
      <c r="M74" s="233"/>
      <c r="N74" s="100"/>
      <c r="O74" s="285">
        <v>0</v>
      </c>
      <c r="P74" s="80">
        <v>40</v>
      </c>
      <c r="Q74" s="80">
        <v>0</v>
      </c>
      <c r="R74" s="112">
        <v>0</v>
      </c>
      <c r="S74" s="285">
        <f>IF(ISERROR(VLOOKUP($A74,'[1]2014'!$B$4:$R$52,14,0)),0,VLOOKUP($A74,'[1]2014'!$B$4:$R$52,14,0))</f>
        <v>0</v>
      </c>
      <c r="T74" s="80">
        <f>IF(ISERROR(VLOOKUP($A74,'[1]2014'!$B$4:$R$52,15,0)),0,VLOOKUP($A74,'[1]2014'!$B$4:$R$52,15,0))</f>
        <v>0</v>
      </c>
      <c r="U74" s="80">
        <f>IF(ISERROR(VLOOKUP($A74,'[1]2014'!$B$4:$R$52,16,0)),0,VLOOKUP($A74,'[1]2014'!$B$4:$R$52,16,0))</f>
        <v>0</v>
      </c>
      <c r="V74" s="112">
        <f>IF(ISERROR(VLOOKUP($A74,'[1]2014'!$B$4:$R$52,17,0)),0,VLOOKUP($A74,'[1]2014'!$B$4:$R$52,17,0))</f>
        <v>0</v>
      </c>
      <c r="AB74" s="456">
        <v>0</v>
      </c>
      <c r="AC74" s="456">
        <v>0</v>
      </c>
      <c r="AD74" s="456">
        <v>0</v>
      </c>
      <c r="AE74" s="456">
        <v>0</v>
      </c>
      <c r="AF74" s="456">
        <v>0</v>
      </c>
      <c r="AH74" s="456"/>
      <c r="AI74" s="456">
        <f t="shared" si="1"/>
        <v>0</v>
      </c>
      <c r="AJ74" s="456">
        <f t="shared" si="1"/>
        <v>0</v>
      </c>
      <c r="AK74" s="456">
        <f t="shared" si="1"/>
        <v>0</v>
      </c>
      <c r="AL74" s="456">
        <f t="shared" si="1"/>
        <v>0</v>
      </c>
    </row>
    <row r="75" spans="1:38" s="35" customFormat="1" ht="14.25" customHeight="1">
      <c r="A75" s="128" t="s">
        <v>82</v>
      </c>
      <c r="B75" s="254"/>
      <c r="C75" s="49" t="s">
        <v>52</v>
      </c>
      <c r="D75" s="49"/>
      <c r="E75" s="49">
        <v>1988</v>
      </c>
      <c r="F75" s="51">
        <v>4500</v>
      </c>
      <c r="G75" s="51">
        <v>25000</v>
      </c>
      <c r="H75" s="49" t="s">
        <v>38</v>
      </c>
      <c r="I75" s="49"/>
      <c r="J75" s="119"/>
      <c r="K75" s="119" t="s">
        <v>75</v>
      </c>
      <c r="L75" s="58"/>
      <c r="M75" s="60"/>
      <c r="N75" s="58"/>
      <c r="O75" s="286">
        <v>0</v>
      </c>
      <c r="P75" s="34">
        <v>0</v>
      </c>
      <c r="Q75" s="34">
        <v>0</v>
      </c>
      <c r="R75" s="115">
        <v>0</v>
      </c>
      <c r="S75" s="286">
        <f>IF(ISERROR(VLOOKUP($A75,'[1]2014'!$B$4:$R$52,14,0)),0,VLOOKUP($A75,'[1]2014'!$B$4:$R$52,14,0))</f>
        <v>0</v>
      </c>
      <c r="T75" s="34">
        <f>IF(ISERROR(VLOOKUP($A75,'[1]2014'!$B$4:$R$52,15,0)),0,VLOOKUP($A75,'[1]2014'!$B$4:$R$52,15,0))</f>
        <v>0</v>
      </c>
      <c r="U75" s="34">
        <f>IF(ISERROR(VLOOKUP($A75,'[1]2014'!$B$4:$R$52,16,0)),0,VLOOKUP($A75,'[1]2014'!$B$4:$R$52,16,0))</f>
        <v>0</v>
      </c>
      <c r="V75" s="115">
        <f>IF(ISERROR(VLOOKUP($A75,'[1]2014'!$B$4:$R$52,17,0)),0,VLOOKUP($A75,'[1]2014'!$B$4:$R$52,17,0))</f>
        <v>0</v>
      </c>
      <c r="AB75" s="212">
        <v>0</v>
      </c>
      <c r="AC75" s="212">
        <v>0</v>
      </c>
      <c r="AD75" s="212">
        <v>0</v>
      </c>
      <c r="AE75" s="212">
        <v>0</v>
      </c>
      <c r="AF75" s="212">
        <v>0</v>
      </c>
      <c r="AH75" s="212"/>
      <c r="AI75" s="212">
        <f t="shared" si="1"/>
        <v>0</v>
      </c>
      <c r="AJ75" s="212">
        <f t="shared" si="1"/>
        <v>0</v>
      </c>
      <c r="AK75" s="212">
        <f t="shared" si="1"/>
        <v>0</v>
      </c>
      <c r="AL75" s="212">
        <f t="shared" si="1"/>
        <v>0</v>
      </c>
    </row>
    <row r="76" spans="1:38" s="231" customFormat="1" ht="14.25" customHeight="1">
      <c r="A76" s="392" t="s">
        <v>89</v>
      </c>
      <c r="B76" s="393"/>
      <c r="C76" s="311" t="s">
        <v>52</v>
      </c>
      <c r="D76" s="311"/>
      <c r="E76" s="311">
        <v>1984</v>
      </c>
      <c r="F76" s="312">
        <v>4500</v>
      </c>
      <c r="G76" s="312">
        <v>25000</v>
      </c>
      <c r="H76" s="311" t="s">
        <v>28</v>
      </c>
      <c r="I76" s="311"/>
      <c r="J76" s="327"/>
      <c r="K76" s="327" t="s">
        <v>75</v>
      </c>
      <c r="L76" s="394"/>
      <c r="M76" s="395"/>
      <c r="N76" s="396"/>
      <c r="O76" s="285">
        <v>0</v>
      </c>
      <c r="P76" s="80">
        <v>0</v>
      </c>
      <c r="Q76" s="80">
        <v>0</v>
      </c>
      <c r="R76" s="112">
        <v>0</v>
      </c>
      <c r="S76" s="339">
        <f>IF(ISERROR(VLOOKUP($A76,'[1]2014'!$B$4:$R$52,14,0)),0,VLOOKUP($A76,'[1]2014'!$B$4:$R$52,14,0))</f>
        <v>0</v>
      </c>
      <c r="T76" s="340">
        <f>IF(ISERROR(VLOOKUP($A76,'[1]2014'!$B$4:$R$52,15,0)),0,VLOOKUP($A76,'[1]2014'!$B$4:$R$52,15,0))</f>
        <v>0</v>
      </c>
      <c r="U76" s="340">
        <f>IF(ISERROR(VLOOKUP($A76,'[1]2014'!$B$4:$R$52,16,0)),0,VLOOKUP($A76,'[1]2014'!$B$4:$R$52,16,0))</f>
        <v>0</v>
      </c>
      <c r="V76" s="341">
        <f>IF(ISERROR(VLOOKUP($A76,'[1]2014'!$B$4:$R$52,17,0)),0,VLOOKUP($A76,'[1]2014'!$B$4:$R$52,17,0))</f>
        <v>0</v>
      </c>
      <c r="AB76" s="456">
        <v>0</v>
      </c>
      <c r="AC76" s="456">
        <v>0</v>
      </c>
      <c r="AD76" s="456">
        <v>0</v>
      </c>
      <c r="AE76" s="456">
        <v>0</v>
      </c>
      <c r="AF76" s="456">
        <v>0</v>
      </c>
      <c r="AH76" s="456"/>
      <c r="AI76" s="456">
        <f t="shared" si="1"/>
        <v>0</v>
      </c>
      <c r="AJ76" s="456">
        <f t="shared" si="1"/>
        <v>0</v>
      </c>
      <c r="AK76" s="456">
        <f t="shared" si="1"/>
        <v>0</v>
      </c>
      <c r="AL76" s="456">
        <f t="shared" si="1"/>
        <v>0</v>
      </c>
    </row>
    <row r="77" spans="1:38" s="35" customFormat="1">
      <c r="A77" s="455"/>
      <c r="B77" s="58"/>
      <c r="C77" s="49"/>
      <c r="D77" s="118"/>
      <c r="E77" s="49"/>
      <c r="F77" s="51"/>
      <c r="G77" s="51"/>
      <c r="H77" s="198"/>
      <c r="J77" s="270"/>
      <c r="K77" s="119"/>
      <c r="L77" s="45"/>
      <c r="M77" s="227" t="s">
        <v>84</v>
      </c>
      <c r="N77" s="227"/>
      <c r="O77" s="284">
        <f t="shared" ref="O77:V77" si="4">+SUM(O62:O76)</f>
        <v>184.85416666666669</v>
      </c>
      <c r="P77" s="55">
        <f t="shared" si="4"/>
        <v>120</v>
      </c>
      <c r="Q77" s="55">
        <f t="shared" si="4"/>
        <v>0</v>
      </c>
      <c r="R77" s="55">
        <f t="shared" si="4"/>
        <v>123</v>
      </c>
      <c r="S77" s="284">
        <f t="shared" si="4"/>
        <v>42</v>
      </c>
      <c r="T77" s="55">
        <f t="shared" si="4"/>
        <v>21</v>
      </c>
      <c r="U77" s="55">
        <f t="shared" si="4"/>
        <v>24</v>
      </c>
      <c r="V77" s="381">
        <f t="shared" si="4"/>
        <v>72</v>
      </c>
      <c r="AB77" s="212"/>
      <c r="AC77" s="212"/>
      <c r="AD77" s="212"/>
      <c r="AE77" s="212"/>
      <c r="AF77" s="212"/>
      <c r="AH77" s="212"/>
      <c r="AI77" s="212"/>
      <c r="AJ77" s="212"/>
      <c r="AK77" s="212"/>
      <c r="AL77" s="212"/>
    </row>
    <row r="78" spans="1:38" s="35" customFormat="1" ht="6" customHeight="1">
      <c r="A78" s="98"/>
      <c r="B78" s="104"/>
      <c r="C78" s="169"/>
      <c r="D78" s="130"/>
      <c r="E78" s="131"/>
      <c r="F78" s="132"/>
      <c r="G78" s="132"/>
      <c r="H78" s="133"/>
      <c r="I78" s="119"/>
      <c r="J78" s="119"/>
      <c r="K78" s="119"/>
      <c r="L78" s="134"/>
      <c r="M78" s="247"/>
      <c r="N78" s="134"/>
      <c r="O78" s="172"/>
      <c r="P78" s="33"/>
      <c r="Q78" s="33">
        <v>0</v>
      </c>
      <c r="R78" s="33">
        <v>0</v>
      </c>
      <c r="S78" s="33">
        <f>IF(ISERROR(VLOOKUP($A78,'[1]2014'!$B$4:$R$52,14,0)),0,VLOOKUP($A78,'[1]2014'!$B$4:$R$52,14,0))</f>
        <v>0</v>
      </c>
      <c r="T78" s="33">
        <f>IF(ISERROR(VLOOKUP($A78,'[1]2014'!$B$4:$R$52,15,0)),0,VLOOKUP($A78,'[1]2014'!$B$4:$R$52,15,0))</f>
        <v>0</v>
      </c>
      <c r="U78" s="33">
        <f>IF(ISERROR(VLOOKUP($A78,'[1]2014'!$B$4:$R$52,16,0)),0,VLOOKUP($A78,'[1]2014'!$B$4:$R$52,16,0))</f>
        <v>0</v>
      </c>
      <c r="V78" s="33">
        <f>IF(ISERROR(VLOOKUP($A78,'[1]2014'!$B$4:$R$52,17,0)),0,VLOOKUP($A78,'[1]2014'!$B$4:$R$52,17,0))</f>
        <v>0</v>
      </c>
      <c r="AB78" s="212">
        <v>0</v>
      </c>
      <c r="AC78" s="212">
        <v>0</v>
      </c>
      <c r="AD78" s="212">
        <v>0</v>
      </c>
      <c r="AE78" s="212">
        <v>0</v>
      </c>
      <c r="AF78" s="212">
        <v>0</v>
      </c>
      <c r="AH78" s="212"/>
      <c r="AI78" s="212"/>
      <c r="AJ78" s="212"/>
      <c r="AK78" s="212"/>
      <c r="AL78" s="212"/>
    </row>
    <row r="79" spans="1:38" s="35" customFormat="1" ht="15">
      <c r="A79" s="191" t="s">
        <v>138</v>
      </c>
      <c r="B79" s="197"/>
      <c r="C79" s="193"/>
      <c r="D79" s="194"/>
      <c r="E79" s="195"/>
      <c r="F79" s="194"/>
      <c r="G79" s="194"/>
      <c r="H79" s="194"/>
      <c r="I79" s="194"/>
      <c r="J79" s="267"/>
      <c r="K79" s="267"/>
      <c r="L79" s="274"/>
      <c r="M79" s="275"/>
      <c r="N79" s="259"/>
      <c r="O79" s="282"/>
      <c r="P79" s="237"/>
      <c r="Q79" s="237"/>
      <c r="R79" s="239"/>
      <c r="S79" s="196"/>
      <c r="T79" s="79"/>
      <c r="U79" s="79"/>
      <c r="V79" s="83"/>
      <c r="AB79" s="212"/>
      <c r="AC79" s="212"/>
      <c r="AD79" s="212"/>
      <c r="AE79" s="212"/>
      <c r="AF79" s="212"/>
      <c r="AH79" s="212"/>
      <c r="AI79" s="212"/>
      <c r="AJ79" s="212"/>
      <c r="AK79" s="212"/>
      <c r="AL79" s="212"/>
    </row>
    <row r="80" spans="1:38" s="5" customFormat="1" ht="6" customHeight="1">
      <c r="A80" s="135"/>
      <c r="B80" s="188"/>
      <c r="C80" s="130"/>
      <c r="D80" s="130"/>
      <c r="E80" s="131"/>
      <c r="F80" s="132"/>
      <c r="G80" s="132"/>
      <c r="H80" s="133"/>
      <c r="I80" s="119"/>
      <c r="J80" s="119"/>
      <c r="K80" s="119"/>
      <c r="L80" s="134"/>
      <c r="M80" s="247"/>
      <c r="N80" s="134"/>
      <c r="O80" s="283"/>
      <c r="P80" s="33"/>
      <c r="Q80" s="34">
        <v>0</v>
      </c>
      <c r="R80" s="115">
        <v>0</v>
      </c>
      <c r="S80" s="34"/>
      <c r="T80" s="34"/>
      <c r="U80" s="34"/>
      <c r="V80" s="382"/>
      <c r="AB80" s="461">
        <v>0</v>
      </c>
      <c r="AC80" s="461">
        <v>0</v>
      </c>
      <c r="AD80" s="461">
        <v>0</v>
      </c>
      <c r="AE80" s="461">
        <v>0</v>
      </c>
      <c r="AF80" s="461">
        <v>0</v>
      </c>
      <c r="AH80" s="461"/>
      <c r="AI80" s="461"/>
      <c r="AJ80" s="461"/>
      <c r="AK80" s="461"/>
      <c r="AL80" s="461"/>
    </row>
    <row r="81" spans="1:38" s="231" customFormat="1" ht="15.75" customHeight="1">
      <c r="A81" s="371" t="s">
        <v>140</v>
      </c>
      <c r="B81" s="101" t="s">
        <v>142</v>
      </c>
      <c r="C81" s="81" t="s">
        <v>52</v>
      </c>
      <c r="D81" s="137" t="s">
        <v>60</v>
      </c>
      <c r="E81" s="146">
        <v>2009</v>
      </c>
      <c r="F81" s="116">
        <v>10000</v>
      </c>
      <c r="G81" s="116">
        <v>30000</v>
      </c>
      <c r="H81" s="148" t="s">
        <v>31</v>
      </c>
      <c r="I81" s="124" t="s">
        <v>116</v>
      </c>
      <c r="J81" s="124">
        <v>41244</v>
      </c>
      <c r="K81" s="124">
        <v>41699</v>
      </c>
      <c r="L81" s="100">
        <v>582000</v>
      </c>
      <c r="M81" s="233">
        <v>552000</v>
      </c>
      <c r="N81" s="100"/>
      <c r="O81" s="285">
        <v>0</v>
      </c>
      <c r="P81" s="80">
        <v>0</v>
      </c>
      <c r="Q81" s="80">
        <v>0</v>
      </c>
      <c r="R81" s="112">
        <v>0</v>
      </c>
      <c r="S81" s="285">
        <f>IF(ISERROR(VLOOKUP($A81,'[1]2014'!$B$4:$R$52,14,0)),0,VLOOKUP($A81,'[1]2014'!$B$4:$R$52,14,0))</f>
        <v>0</v>
      </c>
      <c r="T81" s="80">
        <f>IF(ISERROR(VLOOKUP($A81,'[1]2014'!$B$4:$R$52,15,0)),0,VLOOKUP($A81,'[1]2014'!$B$4:$R$52,15,0))</f>
        <v>12</v>
      </c>
      <c r="U81" s="80">
        <f>IF(ISERROR(VLOOKUP($A81,'[1]2014'!$B$4:$R$52,16,0)),0,VLOOKUP($A81,'[1]2014'!$B$4:$R$52,16,0))</f>
        <v>70</v>
      </c>
      <c r="V81" s="112">
        <f>IF(ISERROR(VLOOKUP($A81,'[1]2014'!$B$4:$R$52,17,0)),0,VLOOKUP($A81,'[1]2014'!$B$4:$R$52,17,0))</f>
        <v>0</v>
      </c>
      <c r="AB81" s="456">
        <v>0</v>
      </c>
      <c r="AC81" s="456">
        <v>0</v>
      </c>
      <c r="AD81" s="456">
        <v>12</v>
      </c>
      <c r="AE81" s="456">
        <v>72</v>
      </c>
      <c r="AF81" s="456">
        <v>0</v>
      </c>
      <c r="AH81" s="456"/>
      <c r="AI81" s="456">
        <f t="shared" si="1"/>
        <v>0</v>
      </c>
      <c r="AJ81" s="456">
        <f t="shared" si="1"/>
        <v>0</v>
      </c>
      <c r="AK81" s="456">
        <f t="shared" si="1"/>
        <v>2</v>
      </c>
      <c r="AL81" s="456">
        <f t="shared" si="1"/>
        <v>0</v>
      </c>
    </row>
    <row r="82" spans="1:38" s="231" customFormat="1" ht="15.75" customHeight="1">
      <c r="A82" s="371"/>
      <c r="B82" s="101" t="s">
        <v>262</v>
      </c>
      <c r="C82" s="81"/>
      <c r="D82" s="137"/>
      <c r="E82" s="146"/>
      <c r="F82" s="116"/>
      <c r="G82" s="116"/>
      <c r="H82" s="148" t="s">
        <v>31</v>
      </c>
      <c r="I82" s="124" t="s">
        <v>116</v>
      </c>
      <c r="J82" s="124">
        <v>41699</v>
      </c>
      <c r="K82" s="124">
        <v>41791</v>
      </c>
      <c r="L82" s="100">
        <v>503000</v>
      </c>
      <c r="M82" s="233">
        <v>582000</v>
      </c>
      <c r="N82" s="100"/>
      <c r="O82" s="285" t="s">
        <v>50</v>
      </c>
      <c r="P82" s="80" t="s">
        <v>50</v>
      </c>
      <c r="Q82" s="80"/>
      <c r="R82" s="112"/>
      <c r="S82" s="285"/>
      <c r="T82" s="80"/>
      <c r="U82" s="80"/>
      <c r="V82" s="112"/>
      <c r="AB82" s="456"/>
      <c r="AC82" s="456"/>
      <c r="AD82" s="456"/>
      <c r="AE82" s="456"/>
      <c r="AF82" s="456"/>
      <c r="AH82" s="456"/>
      <c r="AI82" s="456">
        <f t="shared" si="1"/>
        <v>0</v>
      </c>
      <c r="AJ82" s="456">
        <f t="shared" si="1"/>
        <v>0</v>
      </c>
      <c r="AK82" s="456">
        <f t="shared" si="1"/>
        <v>0</v>
      </c>
      <c r="AL82" s="456">
        <f t="shared" si="1"/>
        <v>0</v>
      </c>
    </row>
    <row r="83" spans="1:38" s="231" customFormat="1" ht="15.75" customHeight="1">
      <c r="A83" s="371"/>
      <c r="B83" s="101" t="s">
        <v>146</v>
      </c>
      <c r="C83" s="81"/>
      <c r="D83" s="137"/>
      <c r="E83" s="146"/>
      <c r="F83" s="116"/>
      <c r="G83" s="116"/>
      <c r="H83" s="148" t="s">
        <v>31</v>
      </c>
      <c r="I83" s="124" t="s">
        <v>34</v>
      </c>
      <c r="J83" s="124">
        <v>41852</v>
      </c>
      <c r="K83" s="124">
        <v>42217</v>
      </c>
      <c r="L83" s="100">
        <v>598000</v>
      </c>
      <c r="M83" s="233">
        <v>503000</v>
      </c>
      <c r="N83" s="100"/>
      <c r="O83" s="285"/>
      <c r="P83" s="80"/>
      <c r="Q83" s="80"/>
      <c r="R83" s="112"/>
      <c r="S83" s="80"/>
      <c r="T83" s="80"/>
      <c r="U83" s="80"/>
      <c r="V83" s="112"/>
      <c r="AB83" s="456"/>
      <c r="AC83" s="456"/>
      <c r="AD83" s="456"/>
      <c r="AE83" s="456"/>
      <c r="AF83" s="456"/>
      <c r="AH83" s="456"/>
      <c r="AI83" s="456">
        <f t="shared" si="1"/>
        <v>0</v>
      </c>
      <c r="AJ83" s="456">
        <f t="shared" si="1"/>
        <v>0</v>
      </c>
      <c r="AK83" s="456">
        <f t="shared" si="1"/>
        <v>0</v>
      </c>
      <c r="AL83" s="456">
        <f t="shared" si="1"/>
        <v>0</v>
      </c>
    </row>
    <row r="84" spans="1:38" s="35" customFormat="1" ht="15.75" customHeight="1">
      <c r="A84" s="363" t="s">
        <v>139</v>
      </c>
      <c r="B84" s="254" t="s">
        <v>274</v>
      </c>
      <c r="C84" s="49" t="s">
        <v>52</v>
      </c>
      <c r="D84" s="118" t="s">
        <v>60</v>
      </c>
      <c r="E84" s="143">
        <v>2010</v>
      </c>
      <c r="F84" s="51">
        <v>10000</v>
      </c>
      <c r="G84" s="51">
        <v>30000</v>
      </c>
      <c r="H84" s="139" t="s">
        <v>31</v>
      </c>
      <c r="I84" s="140" t="s">
        <v>79</v>
      </c>
      <c r="J84" s="140">
        <v>41456</v>
      </c>
      <c r="K84" s="140">
        <v>42186</v>
      </c>
      <c r="L84" s="58">
        <v>542000</v>
      </c>
      <c r="M84" s="60">
        <v>504000</v>
      </c>
      <c r="N84" s="58"/>
      <c r="O84" s="286">
        <v>0</v>
      </c>
      <c r="P84" s="34">
        <v>0</v>
      </c>
      <c r="Q84" s="34">
        <v>0</v>
      </c>
      <c r="R84" s="115">
        <v>0</v>
      </c>
      <c r="S84" s="34">
        <f>IF(ISERROR(VLOOKUP($A84,'[1]2014'!$B$4:$R$52,14,0)),0,VLOOKUP($A84,'[1]2014'!$B$4:$R$52,14,0))</f>
        <v>0</v>
      </c>
      <c r="T84" s="34">
        <f>IF(ISERROR(VLOOKUP($A84,'[1]2014'!$B$4:$R$52,15,0)),0,VLOOKUP($A84,'[1]2014'!$B$4:$R$52,15,0))</f>
        <v>0</v>
      </c>
      <c r="U84" s="34">
        <f>IF(ISERROR(VLOOKUP($A84,'[1]2014'!$B$4:$R$52,16,0)),0,VLOOKUP($A84,'[1]2014'!$B$4:$R$52,16,0))</f>
        <v>0</v>
      </c>
      <c r="V84" s="115">
        <f>IF(ISERROR(VLOOKUP($A84,'[1]2014'!$B$4:$R$52,17,0)),0,VLOOKUP($A84,'[1]2014'!$B$4:$R$52,17,0))</f>
        <v>0</v>
      </c>
      <c r="AB84" s="212">
        <v>0</v>
      </c>
      <c r="AC84" s="212">
        <v>0</v>
      </c>
      <c r="AD84" s="212">
        <v>0</v>
      </c>
      <c r="AE84" s="212">
        <v>0</v>
      </c>
      <c r="AF84" s="212">
        <v>0</v>
      </c>
      <c r="AH84" s="212"/>
      <c r="AI84" s="212">
        <f t="shared" si="1"/>
        <v>0</v>
      </c>
      <c r="AJ84" s="212">
        <f t="shared" si="1"/>
        <v>0</v>
      </c>
      <c r="AK84" s="212">
        <f t="shared" si="1"/>
        <v>0</v>
      </c>
      <c r="AL84" s="212">
        <f t="shared" si="1"/>
        <v>0</v>
      </c>
    </row>
    <row r="85" spans="1:38" s="231" customFormat="1" ht="14.25" customHeight="1">
      <c r="A85" s="436" t="s">
        <v>182</v>
      </c>
      <c r="B85" s="101">
        <v>-6</v>
      </c>
      <c r="C85" s="372" t="s">
        <v>52</v>
      </c>
      <c r="D85" s="372"/>
      <c r="E85" s="372" t="s">
        <v>10</v>
      </c>
      <c r="F85" s="373">
        <v>5000</v>
      </c>
      <c r="G85" s="373">
        <v>30000</v>
      </c>
      <c r="H85" s="372" t="s">
        <v>73</v>
      </c>
      <c r="I85" s="372" t="s">
        <v>11</v>
      </c>
      <c r="J85" s="124">
        <v>40452</v>
      </c>
      <c r="K85" s="124">
        <v>41730</v>
      </c>
      <c r="L85" s="100">
        <v>347000</v>
      </c>
      <c r="M85" s="233">
        <v>381000</v>
      </c>
      <c r="N85" s="100"/>
      <c r="O85" s="285">
        <v>5.125</v>
      </c>
      <c r="P85" s="80">
        <v>0</v>
      </c>
      <c r="Q85" s="80">
        <v>0</v>
      </c>
      <c r="R85" s="112">
        <v>0</v>
      </c>
      <c r="S85" s="80">
        <f>IF(ISERROR(VLOOKUP($A85,'[1]2014'!$B$4:$R$52,14,0)),0,VLOOKUP($A85,'[1]2014'!$B$4:$R$52,14,0))</f>
        <v>0</v>
      </c>
      <c r="T85" s="80">
        <f>IF(ISERROR(VLOOKUP($A85,'[1]2014'!$B$4:$R$52,15,0)),0,VLOOKUP($A85,'[1]2014'!$B$4:$R$52,15,0))</f>
        <v>0</v>
      </c>
      <c r="U85" s="80">
        <f>IF(ISERROR(VLOOKUP($A85,'[1]2014'!$B$4:$R$52,16,0)),0,VLOOKUP($A85,'[1]2014'!$B$4:$R$52,16,0))</f>
        <v>0</v>
      </c>
      <c r="V85" s="112">
        <f>IF(ISERROR(VLOOKUP($A85,'[1]2014'!$B$4:$R$52,17,0)),0,VLOOKUP($A85,'[1]2014'!$B$4:$R$52,17,0))</f>
        <v>0</v>
      </c>
      <c r="AB85" s="456">
        <v>0</v>
      </c>
      <c r="AC85" s="456">
        <v>0</v>
      </c>
      <c r="AD85" s="456">
        <v>0</v>
      </c>
      <c r="AE85" s="456">
        <v>0</v>
      </c>
      <c r="AF85" s="456">
        <v>0</v>
      </c>
      <c r="AH85" s="456"/>
      <c r="AI85" s="456">
        <f t="shared" si="1"/>
        <v>0</v>
      </c>
      <c r="AJ85" s="456">
        <f t="shared" si="1"/>
        <v>0</v>
      </c>
      <c r="AK85" s="456">
        <f t="shared" si="1"/>
        <v>0</v>
      </c>
      <c r="AL85" s="456">
        <f t="shared" si="1"/>
        <v>0</v>
      </c>
    </row>
    <row r="86" spans="1:38" s="231" customFormat="1" ht="14.25" customHeight="1">
      <c r="A86" s="357"/>
      <c r="B86" s="101" t="s">
        <v>223</v>
      </c>
      <c r="C86" s="81"/>
      <c r="D86" s="137"/>
      <c r="E86" s="146"/>
      <c r="F86" s="116"/>
      <c r="G86" s="116"/>
      <c r="H86" s="372" t="s">
        <v>73</v>
      </c>
      <c r="I86" s="372" t="s">
        <v>258</v>
      </c>
      <c r="J86" s="124">
        <v>41756</v>
      </c>
      <c r="K86" s="124">
        <v>42024</v>
      </c>
      <c r="L86" s="100">
        <v>476000</v>
      </c>
      <c r="M86" s="233">
        <v>347000</v>
      </c>
      <c r="N86" s="101"/>
      <c r="O86" s="285"/>
      <c r="P86" s="80"/>
      <c r="Q86" s="80"/>
      <c r="R86" s="112"/>
      <c r="S86" s="285"/>
      <c r="T86" s="80"/>
      <c r="U86" s="80"/>
      <c r="V86" s="112"/>
      <c r="AB86" s="456"/>
      <c r="AC86" s="456"/>
      <c r="AD86" s="456"/>
      <c r="AE86" s="456"/>
      <c r="AF86" s="456"/>
      <c r="AH86" s="456"/>
      <c r="AI86" s="456">
        <f t="shared" si="1"/>
        <v>0</v>
      </c>
      <c r="AJ86" s="456">
        <f t="shared" si="1"/>
        <v>0</v>
      </c>
      <c r="AK86" s="456">
        <f t="shared" si="1"/>
        <v>0</v>
      </c>
      <c r="AL86" s="456">
        <f t="shared" si="1"/>
        <v>0</v>
      </c>
    </row>
    <row r="87" spans="1:38" ht="14.25" customHeight="1">
      <c r="A87" s="128" t="s">
        <v>141</v>
      </c>
      <c r="B87" s="254" t="s">
        <v>146</v>
      </c>
      <c r="C87" s="49" t="s">
        <v>52</v>
      </c>
      <c r="D87" s="49"/>
      <c r="E87" s="49" t="s">
        <v>19</v>
      </c>
      <c r="F87" s="51">
        <v>4500</v>
      </c>
      <c r="G87" s="51">
        <v>25000</v>
      </c>
      <c r="H87" s="49" t="s">
        <v>31</v>
      </c>
      <c r="I87" s="49" t="s">
        <v>79</v>
      </c>
      <c r="J87" s="140">
        <v>40969</v>
      </c>
      <c r="K87" s="140">
        <v>42064</v>
      </c>
      <c r="L87" s="58">
        <v>406000</v>
      </c>
      <c r="M87" s="60">
        <v>469000</v>
      </c>
      <c r="N87" s="58"/>
      <c r="O87" s="330">
        <v>3</v>
      </c>
      <c r="P87" s="33">
        <v>0</v>
      </c>
      <c r="Q87" s="34">
        <v>0</v>
      </c>
      <c r="R87" s="115">
        <v>0</v>
      </c>
      <c r="S87" s="34">
        <f>IF(ISERROR(VLOOKUP($A87,'[1]2014'!$B$4:$R$52,14,0)),0,VLOOKUP($A87,'[1]2014'!$B$4:$R$52,14,0))</f>
        <v>0</v>
      </c>
      <c r="T87" s="34">
        <f>IF(ISERROR(VLOOKUP($A87,'[1]2014'!$B$4:$R$52,15,0)),0,VLOOKUP($A87,'[1]2014'!$B$4:$R$52,15,0))</f>
        <v>0</v>
      </c>
      <c r="U87" s="34">
        <f>IF(ISERROR(VLOOKUP($A87,'[1]2014'!$B$4:$R$52,16,0)),0,VLOOKUP($A87,'[1]2014'!$B$4:$R$52,16,0))</f>
        <v>0</v>
      </c>
      <c r="V87" s="115">
        <f>IF(ISERROR(VLOOKUP($A87,'[1]2014'!$B$4:$R$52,17,0)),0,VLOOKUP($A87,'[1]2014'!$B$4:$R$52,17,0))</f>
        <v>0</v>
      </c>
      <c r="AB87" s="457">
        <v>0</v>
      </c>
      <c r="AC87" s="457">
        <v>0</v>
      </c>
      <c r="AD87" s="457">
        <v>0</v>
      </c>
      <c r="AE87" s="457">
        <v>0</v>
      </c>
      <c r="AF87" s="457">
        <v>0</v>
      </c>
      <c r="AH87" s="457"/>
      <c r="AI87" s="457">
        <f t="shared" si="1"/>
        <v>0</v>
      </c>
      <c r="AJ87" s="457">
        <f t="shared" si="1"/>
        <v>0</v>
      </c>
      <c r="AK87" s="457">
        <f t="shared" si="1"/>
        <v>0</v>
      </c>
      <c r="AL87" s="457">
        <f t="shared" si="1"/>
        <v>0</v>
      </c>
    </row>
    <row r="88" spans="1:38" s="231" customFormat="1" ht="14.25" customHeight="1">
      <c r="A88" s="125" t="s">
        <v>143</v>
      </c>
      <c r="B88" s="103">
        <v>-7</v>
      </c>
      <c r="C88" s="81" t="s">
        <v>52</v>
      </c>
      <c r="D88" s="81"/>
      <c r="E88" s="81">
        <v>1990</v>
      </c>
      <c r="F88" s="116">
        <v>2000</v>
      </c>
      <c r="G88" s="116">
        <v>25000</v>
      </c>
      <c r="H88" s="81" t="s">
        <v>29</v>
      </c>
      <c r="I88" s="81" t="s">
        <v>44</v>
      </c>
      <c r="J88" s="124">
        <v>41518</v>
      </c>
      <c r="K88" s="124">
        <v>41883</v>
      </c>
      <c r="L88" s="100">
        <v>442000</v>
      </c>
      <c r="M88" s="233">
        <v>350000</v>
      </c>
      <c r="N88" s="100"/>
      <c r="O88" s="285">
        <v>0</v>
      </c>
      <c r="P88" s="80">
        <v>0</v>
      </c>
      <c r="Q88" s="80">
        <v>0</v>
      </c>
      <c r="R88" s="112">
        <v>0</v>
      </c>
      <c r="S88" s="80">
        <f>IF(ISERROR(VLOOKUP($A88,'[1]2014'!$B$4:$R$52,14,0)),0,VLOOKUP($A88,'[1]2014'!$B$4:$R$52,14,0))</f>
        <v>0</v>
      </c>
      <c r="T88" s="80">
        <f>IF(ISERROR(VLOOKUP($A88,'[1]2014'!$B$4:$R$52,15,0)),0,VLOOKUP($A88,'[1]2014'!$B$4:$R$52,15,0))</f>
        <v>0</v>
      </c>
      <c r="U88" s="80">
        <f>IF(ISERROR(VLOOKUP($A88,'[1]2014'!$B$4:$R$52,16,0)),0,VLOOKUP($A88,'[1]2014'!$B$4:$R$52,16,0))</f>
        <v>0</v>
      </c>
      <c r="V88" s="112">
        <f>IF(ISERROR(VLOOKUP($A88,'[1]2014'!$B$4:$R$52,17,0)),0,VLOOKUP($A88,'[1]2014'!$B$4:$R$52,17,0))</f>
        <v>0</v>
      </c>
      <c r="AB88" s="456">
        <v>0</v>
      </c>
      <c r="AC88" s="456">
        <v>0</v>
      </c>
      <c r="AD88" s="456">
        <v>0</v>
      </c>
      <c r="AE88" s="456">
        <v>0</v>
      </c>
      <c r="AF88" s="456">
        <v>0</v>
      </c>
      <c r="AH88" s="456"/>
      <c r="AI88" s="456">
        <f t="shared" si="1"/>
        <v>0</v>
      </c>
      <c r="AJ88" s="456">
        <f t="shared" si="1"/>
        <v>0</v>
      </c>
      <c r="AK88" s="456">
        <f t="shared" si="1"/>
        <v>0</v>
      </c>
      <c r="AL88" s="456">
        <f t="shared" si="1"/>
        <v>0</v>
      </c>
    </row>
    <row r="89" spans="1:38" s="231" customFormat="1" ht="14.25" customHeight="1">
      <c r="A89" s="125"/>
      <c r="B89" s="103">
        <v>-7</v>
      </c>
      <c r="C89" s="81"/>
      <c r="D89" s="81"/>
      <c r="E89" s="81"/>
      <c r="F89" s="116"/>
      <c r="G89" s="116"/>
      <c r="H89" s="81" t="s">
        <v>29</v>
      </c>
      <c r="I89" s="81" t="s">
        <v>44</v>
      </c>
      <c r="J89" s="124">
        <f>+K88</f>
        <v>41883</v>
      </c>
      <c r="K89" s="124">
        <v>42064</v>
      </c>
      <c r="L89" s="100">
        <v>448000</v>
      </c>
      <c r="M89" s="233">
        <v>442000</v>
      </c>
      <c r="N89" s="100"/>
      <c r="O89" s="285" t="s">
        <v>50</v>
      </c>
      <c r="P89" s="80" t="s">
        <v>50</v>
      </c>
      <c r="Q89" s="80"/>
      <c r="R89" s="112"/>
      <c r="S89" s="80"/>
      <c r="T89" s="80"/>
      <c r="U89" s="80"/>
      <c r="V89" s="112"/>
      <c r="AB89" s="456"/>
      <c r="AC89" s="456"/>
      <c r="AD89" s="456"/>
      <c r="AE89" s="456"/>
      <c r="AF89" s="456"/>
      <c r="AH89" s="456"/>
      <c r="AI89" s="456">
        <f t="shared" si="1"/>
        <v>0</v>
      </c>
      <c r="AJ89" s="456">
        <f t="shared" si="1"/>
        <v>0</v>
      </c>
      <c r="AK89" s="456">
        <f t="shared" si="1"/>
        <v>0</v>
      </c>
      <c r="AL89" s="456">
        <f t="shared" si="1"/>
        <v>0</v>
      </c>
    </row>
    <row r="90" spans="1:38" s="35" customFormat="1" ht="15.75" customHeight="1">
      <c r="A90" s="128" t="s">
        <v>144</v>
      </c>
      <c r="B90" s="254" t="s">
        <v>146</v>
      </c>
      <c r="C90" s="49" t="s">
        <v>52</v>
      </c>
      <c r="D90" s="49"/>
      <c r="E90" s="49">
        <v>1986</v>
      </c>
      <c r="F90" s="51">
        <v>1650</v>
      </c>
      <c r="G90" s="51">
        <v>25000</v>
      </c>
      <c r="H90" s="49" t="s">
        <v>31</v>
      </c>
      <c r="I90" s="49" t="s">
        <v>88</v>
      </c>
      <c r="J90" s="119">
        <v>41518</v>
      </c>
      <c r="K90" s="119">
        <v>41774</v>
      </c>
      <c r="L90" s="58">
        <v>416000</v>
      </c>
      <c r="M90" s="60">
        <v>423000</v>
      </c>
      <c r="N90" s="58"/>
      <c r="O90" s="286">
        <v>0</v>
      </c>
      <c r="P90" s="34">
        <v>0</v>
      </c>
      <c r="Q90" s="34">
        <v>0</v>
      </c>
      <c r="R90" s="115">
        <v>0</v>
      </c>
      <c r="S90" s="34">
        <f>IF(ISERROR(VLOOKUP($A90,'[1]2014'!$B$4:$R$52,14,0)),0,VLOOKUP($A90,'[1]2014'!$B$4:$R$52,14,0))</f>
        <v>0</v>
      </c>
      <c r="T90" s="34">
        <f>IF(ISERROR(VLOOKUP($A90,'[1]2014'!$B$4:$R$52,15,0)),0,VLOOKUP($A90,'[1]2014'!$B$4:$R$52,15,0))</f>
        <v>0</v>
      </c>
      <c r="U90" s="34">
        <f>IF(ISERROR(VLOOKUP($A90,'[1]2014'!$B$4:$R$52,16,0)),0,VLOOKUP($A90,'[1]2014'!$B$4:$R$52,16,0))</f>
        <v>34</v>
      </c>
      <c r="V90" s="115">
        <f>IF(ISERROR(VLOOKUP($A90,'[1]2014'!$B$4:$R$52,17,0)),0,VLOOKUP($A90,'[1]2014'!$B$4:$R$52,17,0))</f>
        <v>44</v>
      </c>
      <c r="AB90" s="212">
        <v>0</v>
      </c>
      <c r="AC90" s="212">
        <v>0</v>
      </c>
      <c r="AD90" s="212">
        <v>0</v>
      </c>
      <c r="AE90" s="212">
        <v>34</v>
      </c>
      <c r="AF90" s="212">
        <v>45</v>
      </c>
      <c r="AH90" s="212"/>
      <c r="AI90" s="212">
        <f t="shared" si="1"/>
        <v>0</v>
      </c>
      <c r="AJ90" s="212">
        <f t="shared" si="1"/>
        <v>0</v>
      </c>
      <c r="AK90" s="212">
        <f t="shared" si="1"/>
        <v>0</v>
      </c>
      <c r="AL90" s="212">
        <f t="shared" si="1"/>
        <v>1</v>
      </c>
    </row>
    <row r="91" spans="1:38" s="35" customFormat="1" ht="18.75" customHeight="1">
      <c r="A91" s="128"/>
      <c r="B91" s="254" t="s">
        <v>146</v>
      </c>
      <c r="C91" s="49"/>
      <c r="D91" s="49"/>
      <c r="E91" s="49"/>
      <c r="F91" s="51"/>
      <c r="G91" s="51"/>
      <c r="H91" s="49" t="s">
        <v>31</v>
      </c>
      <c r="I91" s="49" t="s">
        <v>88</v>
      </c>
      <c r="J91" s="119">
        <f>K90</f>
        <v>41774</v>
      </c>
      <c r="K91" s="119">
        <v>42156</v>
      </c>
      <c r="L91" s="58">
        <v>420000</v>
      </c>
      <c r="M91" s="60">
        <v>416000</v>
      </c>
      <c r="N91" s="58"/>
      <c r="O91" s="286" t="s">
        <v>50</v>
      </c>
      <c r="P91" s="34" t="s">
        <v>50</v>
      </c>
      <c r="Q91" s="34"/>
      <c r="R91" s="115"/>
      <c r="S91" s="34"/>
      <c r="T91" s="34"/>
      <c r="U91" s="34"/>
      <c r="V91" s="115"/>
      <c r="AB91" s="212"/>
      <c r="AC91" s="212"/>
      <c r="AD91" s="212"/>
      <c r="AE91" s="212"/>
      <c r="AF91" s="212"/>
      <c r="AH91" s="212"/>
      <c r="AI91" s="212">
        <f t="shared" si="1"/>
        <v>0</v>
      </c>
      <c r="AJ91" s="212">
        <f t="shared" si="1"/>
        <v>0</v>
      </c>
      <c r="AK91" s="212">
        <f t="shared" si="1"/>
        <v>0</v>
      </c>
      <c r="AL91" s="212">
        <f t="shared" si="1"/>
        <v>0</v>
      </c>
    </row>
    <row r="92" spans="1:38" s="231" customFormat="1" ht="14.25" customHeight="1">
      <c r="A92" s="468" t="s">
        <v>183</v>
      </c>
      <c r="B92" s="254" t="s">
        <v>142</v>
      </c>
      <c r="C92" s="49" t="s">
        <v>52</v>
      </c>
      <c r="D92" s="49"/>
      <c r="E92" s="49">
        <v>1985</v>
      </c>
      <c r="F92" s="51">
        <v>1500</v>
      </c>
      <c r="G92" s="51">
        <v>25000</v>
      </c>
      <c r="H92" s="49" t="s">
        <v>31</v>
      </c>
      <c r="I92" s="49" t="s">
        <v>79</v>
      </c>
      <c r="J92" s="140">
        <v>40210</v>
      </c>
      <c r="K92" s="140">
        <v>41699</v>
      </c>
      <c r="L92" s="58">
        <v>524000</v>
      </c>
      <c r="M92" s="60">
        <v>309000</v>
      </c>
      <c r="N92" s="58"/>
      <c r="O92" s="286">
        <v>0</v>
      </c>
      <c r="P92" s="34">
        <v>0</v>
      </c>
      <c r="Q92" s="34">
        <v>0</v>
      </c>
      <c r="R92" s="34">
        <v>0</v>
      </c>
      <c r="S92" s="286">
        <f>IF(ISERROR(VLOOKUP($A92,'[1]2014'!$B$4:$R$52,14,0)),0,VLOOKUP($A92,'[1]2014'!$B$4:$R$52,14,0))</f>
        <v>0</v>
      </c>
      <c r="T92" s="36">
        <f>IF(ISERROR(VLOOKUP($A92,'[1]2014'!$B$4:$R$52,15,0)),0,VLOOKUP($A92,'[1]2014'!$B$4:$R$52,15,0))</f>
        <v>90</v>
      </c>
      <c r="U92" s="36">
        <f>IF(ISERROR(VLOOKUP($A92,'[1]2014'!$B$4:$R$52,16,0)),0,VLOOKUP($A92,'[1]2014'!$B$4:$R$52,16,0))</f>
        <v>24</v>
      </c>
      <c r="V92" s="115">
        <f>IF(ISERROR(VLOOKUP($A92,'[1]2014'!$B$4:$R$52,17,0)),0,VLOOKUP($A92,'[1]2014'!$B$4:$R$52,17,0))</f>
        <v>0</v>
      </c>
      <c r="AB92" s="456">
        <v>0</v>
      </c>
      <c r="AC92" s="456">
        <v>21</v>
      </c>
      <c r="AD92" s="456">
        <v>91</v>
      </c>
      <c r="AE92" s="456">
        <v>15</v>
      </c>
      <c r="AF92" s="456">
        <v>0</v>
      </c>
      <c r="AH92" s="456"/>
      <c r="AI92" s="456">
        <f t="shared" si="1"/>
        <v>21</v>
      </c>
      <c r="AJ92" s="456">
        <f t="shared" si="1"/>
        <v>1</v>
      </c>
      <c r="AK92" s="456">
        <f t="shared" si="1"/>
        <v>-9</v>
      </c>
      <c r="AL92" s="456">
        <f t="shared" si="1"/>
        <v>0</v>
      </c>
    </row>
    <row r="93" spans="1:38" s="231" customFormat="1" ht="14.25" customHeight="1">
      <c r="A93" s="128"/>
      <c r="B93" s="254" t="s">
        <v>278</v>
      </c>
      <c r="C93" s="49"/>
      <c r="D93" s="49"/>
      <c r="E93" s="49"/>
      <c r="F93" s="51"/>
      <c r="G93" s="51"/>
      <c r="H93" s="49" t="s">
        <v>279</v>
      </c>
      <c r="I93" s="49" t="s">
        <v>34</v>
      </c>
      <c r="J93" s="140">
        <v>41836</v>
      </c>
      <c r="K93" s="140">
        <v>41943</v>
      </c>
      <c r="L93" s="58">
        <v>620000</v>
      </c>
      <c r="M93" s="60">
        <f t="shared" ref="M93:M98" si="5">L92</f>
        <v>524000</v>
      </c>
      <c r="N93" s="58"/>
      <c r="O93" s="286"/>
      <c r="P93" s="34"/>
      <c r="Q93" s="34"/>
      <c r="R93" s="115"/>
      <c r="S93" s="34"/>
      <c r="T93" s="34"/>
      <c r="U93" s="34"/>
      <c r="V93" s="115"/>
      <c r="AB93" s="456"/>
      <c r="AC93" s="456"/>
      <c r="AD93" s="456"/>
      <c r="AE93" s="456"/>
      <c r="AF93" s="456"/>
      <c r="AH93" s="456"/>
      <c r="AI93" s="456"/>
      <c r="AJ93" s="456"/>
      <c r="AK93" s="456"/>
      <c r="AL93" s="456"/>
    </row>
    <row r="94" spans="1:38" s="231" customFormat="1" ht="14.25" customHeight="1">
      <c r="A94" s="128"/>
      <c r="B94" s="254" t="s">
        <v>278</v>
      </c>
      <c r="C94" s="49"/>
      <c r="D94" s="49"/>
      <c r="E94" s="49"/>
      <c r="F94" s="51"/>
      <c r="G94" s="51"/>
      <c r="H94" s="49" t="s">
        <v>279</v>
      </c>
      <c r="I94" s="49" t="s">
        <v>34</v>
      </c>
      <c r="J94" s="140">
        <v>41944</v>
      </c>
      <c r="K94" s="140">
        <v>42185</v>
      </c>
      <c r="L94" s="58">
        <v>589000</v>
      </c>
      <c r="M94" s="60">
        <f t="shared" si="5"/>
        <v>620000</v>
      </c>
      <c r="N94" s="58"/>
      <c r="O94" s="286"/>
      <c r="P94" s="34"/>
      <c r="Q94" s="34"/>
      <c r="R94" s="115"/>
      <c r="S94" s="34"/>
      <c r="T94" s="34"/>
      <c r="U94" s="34"/>
      <c r="V94" s="115"/>
      <c r="AB94" s="456"/>
      <c r="AC94" s="456"/>
      <c r="AD94" s="456"/>
      <c r="AE94" s="456"/>
      <c r="AF94" s="456"/>
      <c r="AH94" s="456"/>
      <c r="AI94" s="456"/>
      <c r="AJ94" s="456"/>
      <c r="AK94" s="456"/>
      <c r="AL94" s="456"/>
    </row>
    <row r="95" spans="1:38" s="231" customFormat="1" ht="14.25" customHeight="1">
      <c r="A95" s="128"/>
      <c r="B95" s="254" t="s">
        <v>278</v>
      </c>
      <c r="C95" s="49"/>
      <c r="D95" s="49"/>
      <c r="E95" s="49"/>
      <c r="F95" s="51"/>
      <c r="G95" s="51"/>
      <c r="H95" s="49" t="s">
        <v>279</v>
      </c>
      <c r="I95" s="49" t="s">
        <v>34</v>
      </c>
      <c r="J95" s="140">
        <v>42186</v>
      </c>
      <c r="K95" s="140">
        <v>42308</v>
      </c>
      <c r="L95" s="58">
        <v>620000</v>
      </c>
      <c r="M95" s="60">
        <f t="shared" si="5"/>
        <v>589000</v>
      </c>
      <c r="N95" s="58"/>
      <c r="O95" s="286"/>
      <c r="P95" s="34"/>
      <c r="Q95" s="34"/>
      <c r="R95" s="115"/>
      <c r="S95" s="34"/>
      <c r="T95" s="34"/>
      <c r="U95" s="34"/>
      <c r="V95" s="115"/>
      <c r="AB95" s="456"/>
      <c r="AC95" s="456"/>
      <c r="AD95" s="456"/>
      <c r="AE95" s="456"/>
      <c r="AF95" s="456"/>
      <c r="AH95" s="456"/>
      <c r="AI95" s="456"/>
      <c r="AJ95" s="456"/>
      <c r="AK95" s="456"/>
      <c r="AL95" s="456"/>
    </row>
    <row r="96" spans="1:38" s="231" customFormat="1" ht="14.25" customHeight="1">
      <c r="A96" s="128"/>
      <c r="B96" s="254" t="s">
        <v>278</v>
      </c>
      <c r="C96" s="49"/>
      <c r="D96" s="49"/>
      <c r="E96" s="49"/>
      <c r="F96" s="51"/>
      <c r="G96" s="51"/>
      <c r="H96" s="49" t="s">
        <v>279</v>
      </c>
      <c r="I96" s="49" t="s">
        <v>34</v>
      </c>
      <c r="J96" s="140">
        <v>42309</v>
      </c>
      <c r="K96" s="140">
        <v>42551</v>
      </c>
      <c r="L96" s="58">
        <v>589000</v>
      </c>
      <c r="M96" s="60">
        <f t="shared" si="5"/>
        <v>620000</v>
      </c>
      <c r="N96" s="58"/>
      <c r="O96" s="286"/>
      <c r="P96" s="34"/>
      <c r="Q96" s="34"/>
      <c r="R96" s="115"/>
      <c r="S96" s="34"/>
      <c r="T96" s="34"/>
      <c r="U96" s="34"/>
      <c r="V96" s="115"/>
      <c r="AB96" s="456"/>
      <c r="AC96" s="456"/>
      <c r="AD96" s="456"/>
      <c r="AE96" s="456"/>
      <c r="AF96" s="456"/>
      <c r="AH96" s="456"/>
      <c r="AI96" s="456"/>
      <c r="AJ96" s="456"/>
      <c r="AK96" s="456"/>
      <c r="AL96" s="456"/>
    </row>
    <row r="97" spans="1:38" s="231" customFormat="1" ht="14.25" customHeight="1">
      <c r="A97" s="128"/>
      <c r="B97" s="254" t="s">
        <v>278</v>
      </c>
      <c r="C97" s="49"/>
      <c r="D97" s="49"/>
      <c r="E97" s="49"/>
      <c r="F97" s="51"/>
      <c r="G97" s="51"/>
      <c r="H97" s="49" t="s">
        <v>279</v>
      </c>
      <c r="I97" s="49" t="s">
        <v>34</v>
      </c>
      <c r="J97" s="140">
        <v>42552</v>
      </c>
      <c r="K97" s="140">
        <v>42674</v>
      </c>
      <c r="L97" s="58">
        <v>620000</v>
      </c>
      <c r="M97" s="60">
        <f t="shared" si="5"/>
        <v>589000</v>
      </c>
      <c r="N97" s="58"/>
      <c r="O97" s="286"/>
      <c r="P97" s="34"/>
      <c r="Q97" s="34"/>
      <c r="R97" s="115"/>
      <c r="S97" s="34"/>
      <c r="T97" s="34"/>
      <c r="U97" s="34"/>
      <c r="V97" s="115"/>
      <c r="AB97" s="456"/>
      <c r="AC97" s="456"/>
      <c r="AD97" s="456"/>
      <c r="AE97" s="456"/>
      <c r="AF97" s="456"/>
      <c r="AH97" s="456"/>
      <c r="AI97" s="456"/>
      <c r="AJ97" s="456"/>
      <c r="AK97" s="456"/>
      <c r="AL97" s="456"/>
    </row>
    <row r="98" spans="1:38" s="231" customFormat="1" ht="14.25" customHeight="1">
      <c r="A98" s="428"/>
      <c r="B98" s="344" t="s">
        <v>278</v>
      </c>
      <c r="C98" s="167"/>
      <c r="D98" s="167"/>
      <c r="E98" s="167"/>
      <c r="F98" s="168"/>
      <c r="G98" s="168"/>
      <c r="H98" s="167" t="s">
        <v>279</v>
      </c>
      <c r="I98" s="167" t="s">
        <v>34</v>
      </c>
      <c r="J98" s="336">
        <v>42675</v>
      </c>
      <c r="K98" s="336">
        <v>42916</v>
      </c>
      <c r="L98" s="104">
        <v>589000</v>
      </c>
      <c r="M98" s="345">
        <f t="shared" si="5"/>
        <v>620000</v>
      </c>
      <c r="N98" s="58"/>
      <c r="O98" s="288"/>
      <c r="P98" s="56"/>
      <c r="Q98" s="56"/>
      <c r="R98" s="129"/>
      <c r="S98" s="56"/>
      <c r="T98" s="56"/>
      <c r="U98" s="56"/>
      <c r="V98" s="129"/>
      <c r="AB98" s="456"/>
      <c r="AC98" s="456"/>
      <c r="AD98" s="456"/>
      <c r="AE98" s="456"/>
      <c r="AF98" s="456"/>
      <c r="AH98" s="456"/>
      <c r="AI98" s="456"/>
      <c r="AJ98" s="456"/>
      <c r="AK98" s="456"/>
      <c r="AL98" s="456"/>
    </row>
    <row r="99" spans="1:38" s="231" customFormat="1" ht="6.75" customHeight="1">
      <c r="A99" s="428"/>
      <c r="B99" s="344"/>
      <c r="C99" s="49"/>
      <c r="D99" s="167"/>
      <c r="E99" s="167"/>
      <c r="F99" s="168"/>
      <c r="G99" s="168"/>
      <c r="H99" s="167"/>
      <c r="I99" s="167"/>
      <c r="J99" s="449"/>
      <c r="K99" s="449"/>
      <c r="L99" s="104"/>
      <c r="M99" s="345"/>
      <c r="N99" s="58"/>
      <c r="O99" s="286"/>
      <c r="P99" s="34"/>
      <c r="Q99" s="34"/>
      <c r="R99" s="115"/>
      <c r="S99" s="288">
        <f>IF(ISERROR(VLOOKUP($A99,'[1]2014'!$B$4:$R$52,14,0)),0,VLOOKUP($A99,'[1]2014'!$B$4:$R$52,14,0))</f>
        <v>0</v>
      </c>
      <c r="T99" s="56">
        <f>IF(ISERROR(VLOOKUP($A99,'[1]2014'!$B$4:$R$52,15,0)),0,VLOOKUP($A99,'[1]2014'!$B$4:$R$52,15,0))</f>
        <v>0</v>
      </c>
      <c r="U99" s="56">
        <f>IF(ISERROR(VLOOKUP($A99,'[1]2014'!$B$4:$R$52,16,0)),0,VLOOKUP($A99,'[1]2014'!$B$4:$R$52,16,0))</f>
        <v>0</v>
      </c>
      <c r="V99" s="129">
        <f>IF(ISERROR(VLOOKUP($A99,'[1]2014'!$B$4:$R$52,17,0)),0,VLOOKUP($A99,'[1]2014'!$B$4:$R$52,17,0))</f>
        <v>0</v>
      </c>
      <c r="W99" s="35"/>
      <c r="X99" s="35"/>
      <c r="Y99" s="35"/>
      <c r="Z99" s="35"/>
      <c r="AA99" s="35"/>
      <c r="AB99" s="456"/>
      <c r="AC99" s="456"/>
      <c r="AD99" s="456"/>
      <c r="AE99" s="456"/>
      <c r="AF99" s="456"/>
      <c r="AH99" s="456"/>
      <c r="AI99" s="456"/>
      <c r="AJ99" s="456"/>
      <c r="AK99" s="456"/>
      <c r="AL99" s="456"/>
    </row>
    <row r="100" spans="1:38" s="35" customFormat="1" ht="14.25" customHeight="1">
      <c r="A100" s="163"/>
      <c r="B100" s="164"/>
      <c r="C100" s="170"/>
      <c r="D100" s="49"/>
      <c r="E100" s="49"/>
      <c r="F100" s="51"/>
      <c r="G100" s="51"/>
      <c r="H100" s="49"/>
      <c r="I100" s="49"/>
      <c r="J100" s="119"/>
      <c r="K100" s="119"/>
      <c r="L100" s="45"/>
      <c r="M100" s="45"/>
      <c r="N100" s="45"/>
      <c r="O100" s="37"/>
      <c r="P100" s="38"/>
      <c r="Q100" s="38">
        <v>0</v>
      </c>
      <c r="R100" s="166">
        <v>0</v>
      </c>
      <c r="S100" s="54"/>
      <c r="T100" s="54"/>
      <c r="U100" s="54"/>
      <c r="V100" s="136"/>
      <c r="AB100" s="212">
        <v>0</v>
      </c>
      <c r="AC100" s="212">
        <v>0</v>
      </c>
      <c r="AD100" s="212">
        <v>0</v>
      </c>
      <c r="AE100" s="212">
        <v>0</v>
      </c>
      <c r="AF100" s="212">
        <v>0</v>
      </c>
      <c r="AH100" s="212"/>
      <c r="AI100" s="212"/>
      <c r="AJ100" s="212"/>
      <c r="AK100" s="212"/>
      <c r="AL100" s="212"/>
    </row>
    <row r="101" spans="1:38" s="35" customFormat="1">
      <c r="A101" s="455"/>
      <c r="B101" s="58"/>
      <c r="C101" s="49"/>
      <c r="D101" s="49"/>
      <c r="E101" s="49"/>
      <c r="F101" s="51"/>
      <c r="G101" s="51"/>
      <c r="H101" s="49"/>
      <c r="I101" s="49"/>
      <c r="J101" s="119"/>
      <c r="K101" s="119"/>
      <c r="L101" s="45"/>
      <c r="M101" s="227" t="s">
        <v>84</v>
      </c>
      <c r="N101" s="227"/>
      <c r="O101" s="284">
        <f t="shared" ref="O101:V101" si="6">+SUM(O81:O92)</f>
        <v>8.125</v>
      </c>
      <c r="P101" s="55">
        <f t="shared" si="6"/>
        <v>0</v>
      </c>
      <c r="Q101" s="55">
        <f t="shared" si="6"/>
        <v>0</v>
      </c>
      <c r="R101" s="55">
        <f t="shared" si="6"/>
        <v>0</v>
      </c>
      <c r="S101" s="284">
        <f t="shared" si="6"/>
        <v>0</v>
      </c>
      <c r="T101" s="55">
        <f t="shared" si="6"/>
        <v>102</v>
      </c>
      <c r="U101" s="55">
        <f t="shared" si="6"/>
        <v>128</v>
      </c>
      <c r="V101" s="381">
        <f t="shared" si="6"/>
        <v>44</v>
      </c>
      <c r="AB101" s="212">
        <v>0</v>
      </c>
      <c r="AC101" s="212">
        <v>21</v>
      </c>
      <c r="AD101" s="212">
        <v>103</v>
      </c>
      <c r="AE101" s="212">
        <v>121</v>
      </c>
      <c r="AF101" s="212">
        <v>45</v>
      </c>
      <c r="AH101" s="212"/>
      <c r="AI101" s="212"/>
      <c r="AJ101" s="212"/>
      <c r="AK101" s="212"/>
      <c r="AL101" s="212"/>
    </row>
    <row r="102" spans="1:38" s="35" customFormat="1" ht="6" customHeight="1">
      <c r="A102" s="180"/>
      <c r="B102" s="58"/>
      <c r="C102" s="169"/>
      <c r="D102" s="130"/>
      <c r="E102" s="131"/>
      <c r="F102" s="132"/>
      <c r="G102" s="132"/>
      <c r="H102" s="133"/>
      <c r="I102" s="119"/>
      <c r="J102" s="271"/>
      <c r="K102" s="119"/>
      <c r="L102" s="134"/>
      <c r="M102" s="281"/>
      <c r="N102" s="134"/>
      <c r="O102" s="172"/>
      <c r="P102" s="54"/>
      <c r="Q102" s="54"/>
      <c r="R102" s="54"/>
      <c r="S102" s="54">
        <f>IF(ISERROR(VLOOKUP($A102,'[1]2014'!$B$4:$R$52,14,0)),0,VLOOKUP($A102,'[1]2014'!$B$4:$R$52,14,0))</f>
        <v>0</v>
      </c>
      <c r="T102" s="54">
        <f>IF(ISERROR(VLOOKUP($A102,'[1]2014'!$B$4:$R$52,15,0)),0,VLOOKUP($A102,'[1]2014'!$B$4:$R$52,15,0))</f>
        <v>0</v>
      </c>
      <c r="U102" s="54">
        <f>IF(ISERROR(VLOOKUP($A102,'[1]2014'!$B$4:$R$52,16,0)),0,VLOOKUP($A102,'[1]2014'!$B$4:$R$52,16,0))</f>
        <v>0</v>
      </c>
      <c r="V102" s="54">
        <f>IF(ISERROR(VLOOKUP($A102,'[1]2014'!$B$4:$R$52,17,0)),0,VLOOKUP($A102,'[1]2014'!$B$4:$R$52,17,0))</f>
        <v>0</v>
      </c>
      <c r="AB102" s="212"/>
      <c r="AC102" s="212"/>
      <c r="AD102" s="212"/>
      <c r="AE102" s="212"/>
      <c r="AF102" s="212"/>
      <c r="AH102" s="212"/>
      <c r="AI102" s="212"/>
      <c r="AJ102" s="212"/>
      <c r="AK102" s="212"/>
      <c r="AL102" s="212"/>
    </row>
    <row r="103" spans="1:38" s="35" customFormat="1" ht="14.25" customHeight="1">
      <c r="A103" s="191" t="s">
        <v>263</v>
      </c>
      <c r="B103" s="197"/>
      <c r="C103" s="193"/>
      <c r="D103" s="194"/>
      <c r="E103" s="195"/>
      <c r="F103" s="194"/>
      <c r="G103" s="194"/>
      <c r="H103" s="194"/>
      <c r="I103" s="194"/>
      <c r="J103" s="267"/>
      <c r="K103" s="267"/>
      <c r="L103" s="274"/>
      <c r="M103" s="275"/>
      <c r="N103" s="259"/>
      <c r="O103" s="282"/>
      <c r="P103" s="238"/>
      <c r="Q103" s="238"/>
      <c r="R103" s="236"/>
      <c r="S103" s="196"/>
      <c r="T103" s="79"/>
      <c r="U103" s="79"/>
      <c r="V103" s="83"/>
      <c r="AB103" s="212"/>
      <c r="AC103" s="212"/>
      <c r="AD103" s="212"/>
      <c r="AE103" s="212"/>
      <c r="AF103" s="212"/>
      <c r="AH103" s="212"/>
      <c r="AI103" s="212"/>
      <c r="AJ103" s="212"/>
      <c r="AK103" s="212"/>
      <c r="AL103" s="212"/>
    </row>
    <row r="104" spans="1:38" s="35" customFormat="1" ht="6" customHeight="1">
      <c r="A104" s="135"/>
      <c r="B104" s="188"/>
      <c r="C104" s="130"/>
      <c r="D104" s="130"/>
      <c r="E104" s="131"/>
      <c r="F104" s="132"/>
      <c r="G104" s="132"/>
      <c r="H104" s="133"/>
      <c r="I104" s="119"/>
      <c r="J104" s="119"/>
      <c r="K104" s="119"/>
      <c r="L104" s="134"/>
      <c r="M104" s="247"/>
      <c r="N104" s="134"/>
      <c r="O104" s="283"/>
      <c r="P104" s="54"/>
      <c r="Q104" s="54">
        <v>0</v>
      </c>
      <c r="R104" s="136">
        <v>0</v>
      </c>
      <c r="S104" s="54">
        <f>IF(ISERROR(VLOOKUP($A104,'[1]2014'!$B$4:$R$52,14,0)),0,VLOOKUP($A104,'[1]2014'!$B$4:$R$52,14,0))</f>
        <v>0</v>
      </c>
      <c r="T104" s="54">
        <f>IF(ISERROR(VLOOKUP($A104,'[1]2014'!$B$4:$R$52,15,0)),0,VLOOKUP($A104,'[1]2014'!$B$4:$R$52,15,0))</f>
        <v>0</v>
      </c>
      <c r="U104" s="54">
        <f>IF(ISERROR(VLOOKUP($A104,'[1]2014'!$B$4:$R$52,16,0)),0,VLOOKUP($A104,'[1]2014'!$B$4:$R$52,16,0))</f>
        <v>0</v>
      </c>
      <c r="V104" s="136">
        <f>IF(ISERROR(VLOOKUP($A104,'[1]2014'!$B$4:$R$52,17,0)),0,VLOOKUP($A104,'[1]2014'!$B$4:$R$52,17,0))</f>
        <v>0</v>
      </c>
      <c r="AB104" s="212">
        <v>0</v>
      </c>
      <c r="AC104" s="212">
        <v>0</v>
      </c>
      <c r="AD104" s="212">
        <v>0</v>
      </c>
      <c r="AE104" s="212">
        <v>0</v>
      </c>
      <c r="AF104" s="212">
        <v>0</v>
      </c>
      <c r="AH104" s="212"/>
      <c r="AI104" s="212"/>
      <c r="AJ104" s="212"/>
      <c r="AK104" s="212"/>
      <c r="AL104" s="212"/>
    </row>
    <row r="105" spans="1:38" s="231" customFormat="1" ht="14.25" customHeight="1">
      <c r="A105" s="125" t="s">
        <v>7</v>
      </c>
      <c r="B105" s="103"/>
      <c r="C105" s="81" t="s">
        <v>52</v>
      </c>
      <c r="D105" s="81"/>
      <c r="E105" s="81" t="s">
        <v>23</v>
      </c>
      <c r="F105" s="116">
        <v>3600</v>
      </c>
      <c r="G105" s="116">
        <v>25000</v>
      </c>
      <c r="H105" s="81" t="s">
        <v>45</v>
      </c>
      <c r="I105" s="81"/>
      <c r="J105" s="269"/>
      <c r="K105" s="120" t="s">
        <v>75</v>
      </c>
      <c r="L105" s="396"/>
      <c r="M105" s="322"/>
      <c r="N105" s="398"/>
      <c r="O105" s="285">
        <v>0</v>
      </c>
      <c r="P105" s="80">
        <v>0</v>
      </c>
      <c r="Q105" s="80">
        <v>0</v>
      </c>
      <c r="R105" s="112">
        <v>0</v>
      </c>
      <c r="S105" s="80">
        <f>IF(ISERROR(VLOOKUP($A105,'[1]2014'!$B$4:$R$52,14,0)),0,VLOOKUP($A105,'[1]2014'!$B$4:$R$52,14,0))</f>
        <v>0</v>
      </c>
      <c r="T105" s="80">
        <f>IF(ISERROR(VLOOKUP($A105,'[1]2014'!$B$4:$R$52,15,0)),0,VLOOKUP($A105,'[1]2014'!$B$4:$R$52,15,0))</f>
        <v>0</v>
      </c>
      <c r="U105" s="80">
        <f>IF(ISERROR(VLOOKUP($A105,'[1]2014'!$B$4:$R$52,16,0)),0,VLOOKUP($A105,'[1]2014'!$B$4:$R$52,16,0))</f>
        <v>0</v>
      </c>
      <c r="V105" s="112">
        <f>IF(ISERROR(VLOOKUP($A105,'[1]2014'!$B$4:$R$52,17,0)),0,VLOOKUP($A105,'[1]2014'!$B$4:$R$52,17,0))</f>
        <v>0</v>
      </c>
      <c r="AB105" s="456">
        <v>0</v>
      </c>
      <c r="AC105" s="456">
        <v>0</v>
      </c>
      <c r="AD105" s="456">
        <v>0</v>
      </c>
      <c r="AE105" s="456">
        <v>0</v>
      </c>
      <c r="AF105" s="456">
        <v>0</v>
      </c>
      <c r="AH105" s="456"/>
      <c r="AI105" s="456">
        <f t="shared" ref="AI105:AL166" si="7">AC105-S105</f>
        <v>0</v>
      </c>
      <c r="AJ105" s="456">
        <f t="shared" si="7"/>
        <v>0</v>
      </c>
      <c r="AK105" s="456">
        <f t="shared" si="7"/>
        <v>0</v>
      </c>
      <c r="AL105" s="456">
        <f t="shared" si="7"/>
        <v>0</v>
      </c>
    </row>
    <row r="106" spans="1:38" s="35" customFormat="1">
      <c r="A106" s="117" t="s">
        <v>43</v>
      </c>
      <c r="B106" s="188"/>
      <c r="C106" s="49" t="s">
        <v>52</v>
      </c>
      <c r="D106" s="49"/>
      <c r="E106" s="49">
        <v>1983</v>
      </c>
      <c r="F106" s="51">
        <v>3500</v>
      </c>
      <c r="G106" s="51">
        <v>25000</v>
      </c>
      <c r="H106" s="49" t="s">
        <v>85</v>
      </c>
      <c r="I106" s="49" t="s">
        <v>113</v>
      </c>
      <c r="J106" s="140">
        <v>40969</v>
      </c>
      <c r="K106" s="140">
        <v>41699</v>
      </c>
      <c r="L106" s="58">
        <v>293000</v>
      </c>
      <c r="M106" s="60">
        <v>300000</v>
      </c>
      <c r="N106" s="58"/>
      <c r="O106" s="286">
        <v>0</v>
      </c>
      <c r="P106" s="34">
        <v>0</v>
      </c>
      <c r="Q106" s="34">
        <v>0</v>
      </c>
      <c r="R106" s="115">
        <v>11</v>
      </c>
      <c r="S106" s="286">
        <f>IF(ISERROR(VLOOKUP($A106,'[1]2014'!$B$4:$R$52,14,0)),0,VLOOKUP($A106,'[1]2014'!$B$4:$R$52,14,0))</f>
        <v>34</v>
      </c>
      <c r="T106" s="34">
        <f>IF(ISERROR(VLOOKUP($A106,'[1]2014'!$B$4:$R$52,15,0)),0,VLOOKUP($A106,'[1]2014'!$B$4:$R$52,15,0))</f>
        <v>0</v>
      </c>
      <c r="U106" s="34">
        <f>IF(ISERROR(VLOOKUP($A106,'[1]2014'!$B$4:$R$52,16,0)),0,VLOOKUP($A106,'[1]2014'!$B$4:$R$52,16,0))</f>
        <v>0</v>
      </c>
      <c r="V106" s="115">
        <f>IF(ISERROR(VLOOKUP($A106,'[1]2014'!$B$4:$R$52,17,0)),0,VLOOKUP($A106,'[1]2014'!$B$4:$R$52,17,0))</f>
        <v>0</v>
      </c>
      <c r="AB106" s="212">
        <v>11</v>
      </c>
      <c r="AC106" s="212">
        <v>34</v>
      </c>
      <c r="AD106" s="212">
        <v>0</v>
      </c>
      <c r="AE106" s="212">
        <v>0</v>
      </c>
      <c r="AF106" s="212">
        <v>0</v>
      </c>
      <c r="AH106" s="212"/>
      <c r="AI106" s="212">
        <f t="shared" si="7"/>
        <v>0</v>
      </c>
      <c r="AJ106" s="212">
        <f t="shared" si="7"/>
        <v>0</v>
      </c>
      <c r="AK106" s="212">
        <f t="shared" si="7"/>
        <v>0</v>
      </c>
      <c r="AL106" s="212">
        <f t="shared" si="7"/>
        <v>0</v>
      </c>
    </row>
    <row r="107" spans="1:38" s="35" customFormat="1">
      <c r="A107" s="362"/>
      <c r="B107" s="188">
        <v>-7</v>
      </c>
      <c r="C107" s="49"/>
      <c r="D107" s="49"/>
      <c r="E107" s="49"/>
      <c r="F107" s="51"/>
      <c r="G107" s="51"/>
      <c r="H107" s="49" t="s">
        <v>37</v>
      </c>
      <c r="I107" s="49" t="s">
        <v>113</v>
      </c>
      <c r="J107" s="140">
        <v>41699</v>
      </c>
      <c r="K107" s="140">
        <v>41912</v>
      </c>
      <c r="L107" s="58">
        <v>428000</v>
      </c>
      <c r="M107" s="60">
        <v>293000</v>
      </c>
      <c r="N107" s="58"/>
      <c r="O107" s="286"/>
      <c r="P107" s="34"/>
      <c r="Q107" s="34"/>
      <c r="R107" s="115"/>
      <c r="S107" s="34"/>
      <c r="T107" s="34"/>
      <c r="U107" s="34"/>
      <c r="V107" s="115"/>
      <c r="AB107" s="212"/>
      <c r="AC107" s="212"/>
      <c r="AD107" s="212"/>
      <c r="AE107" s="212"/>
      <c r="AF107" s="212"/>
      <c r="AH107" s="212"/>
      <c r="AI107" s="212">
        <f t="shared" si="7"/>
        <v>0</v>
      </c>
      <c r="AJ107" s="212">
        <f t="shared" si="7"/>
        <v>0</v>
      </c>
      <c r="AK107" s="212">
        <f t="shared" si="7"/>
        <v>0</v>
      </c>
      <c r="AL107" s="212">
        <f t="shared" si="7"/>
        <v>0</v>
      </c>
    </row>
    <row r="108" spans="1:38" s="231" customFormat="1">
      <c r="A108" s="294" t="s">
        <v>111</v>
      </c>
      <c r="B108" s="101"/>
      <c r="C108" s="81" t="s">
        <v>52</v>
      </c>
      <c r="D108" s="81"/>
      <c r="E108" s="81" t="s">
        <v>231</v>
      </c>
      <c r="F108" s="116">
        <v>3500</v>
      </c>
      <c r="G108" s="116">
        <v>25000</v>
      </c>
      <c r="H108" s="81" t="s">
        <v>259</v>
      </c>
      <c r="I108" s="81"/>
      <c r="J108" s="124"/>
      <c r="K108" s="124" t="s">
        <v>260</v>
      </c>
      <c r="L108" s="100"/>
      <c r="M108" s="233"/>
      <c r="N108" s="100"/>
      <c r="O108" s="285">
        <v>0</v>
      </c>
      <c r="P108" s="80">
        <v>0</v>
      </c>
      <c r="Q108" s="80">
        <v>0</v>
      </c>
      <c r="R108" s="112">
        <v>0</v>
      </c>
      <c r="S108" s="285">
        <f>IF(ISERROR(VLOOKUP($A108,'[1]2014'!$B$4:$R$52,14,0)),0,VLOOKUP($A108,'[1]2014'!$B$4:$R$52,14,0))</f>
        <v>0</v>
      </c>
      <c r="T108" s="80">
        <f>IF(ISERROR(VLOOKUP($A108,'[1]2014'!$B$4:$R$52,15,0)),0,VLOOKUP($A108,'[1]2014'!$B$4:$R$52,15,0))</f>
        <v>0</v>
      </c>
      <c r="U108" s="80">
        <f>IF(ISERROR(VLOOKUP($A108,'[1]2014'!$B$4:$R$52,16,0)),0,VLOOKUP($A108,'[1]2014'!$B$4:$R$52,16,0))</f>
        <v>0</v>
      </c>
      <c r="V108" s="112">
        <f>IF(ISERROR(VLOOKUP($A108,'[1]2014'!$B$4:$R$52,17,0)),0,VLOOKUP($A108,'[1]2014'!$B$4:$R$52,17,0))</f>
        <v>0</v>
      </c>
      <c r="AB108" s="456">
        <v>0</v>
      </c>
      <c r="AC108" s="456">
        <v>0</v>
      </c>
      <c r="AD108" s="456">
        <v>0</v>
      </c>
      <c r="AE108" s="456">
        <v>0</v>
      </c>
      <c r="AF108" s="456">
        <v>0</v>
      </c>
      <c r="AH108" s="456"/>
      <c r="AI108" s="456">
        <f t="shared" si="7"/>
        <v>0</v>
      </c>
      <c r="AJ108" s="456">
        <f t="shared" si="7"/>
        <v>0</v>
      </c>
      <c r="AK108" s="456">
        <f t="shared" si="7"/>
        <v>0</v>
      </c>
      <c r="AL108" s="456">
        <f t="shared" si="7"/>
        <v>0</v>
      </c>
    </row>
    <row r="109" spans="1:38" s="35" customFormat="1">
      <c r="A109" s="128" t="s">
        <v>184</v>
      </c>
      <c r="B109" s="254"/>
      <c r="C109" s="49" t="s">
        <v>52</v>
      </c>
      <c r="D109" s="49"/>
      <c r="E109" s="49" t="s">
        <v>48</v>
      </c>
      <c r="F109" s="51">
        <v>3400</v>
      </c>
      <c r="G109" s="51">
        <v>25000</v>
      </c>
      <c r="H109" s="49" t="s">
        <v>236</v>
      </c>
      <c r="I109" s="49"/>
      <c r="J109" s="119"/>
      <c r="K109" s="119" t="s">
        <v>75</v>
      </c>
      <c r="L109" s="58"/>
      <c r="M109" s="60"/>
      <c r="N109" s="58"/>
      <c r="O109" s="286">
        <v>0</v>
      </c>
      <c r="P109" s="34">
        <v>0</v>
      </c>
      <c r="Q109" s="34">
        <v>0</v>
      </c>
      <c r="R109" s="115">
        <v>0</v>
      </c>
      <c r="S109" s="34">
        <f>IF(ISERROR(VLOOKUP($A109,'[1]2014'!$B$4:$R$52,14,0)),0,VLOOKUP($A109,'[1]2014'!$B$4:$R$52,14,0))</f>
        <v>0</v>
      </c>
      <c r="T109" s="34">
        <f>IF(ISERROR(VLOOKUP($A109,'[1]2014'!$B$4:$R$52,15,0)),0,VLOOKUP($A109,'[1]2014'!$B$4:$R$52,15,0))</f>
        <v>0</v>
      </c>
      <c r="U109" s="34">
        <f>IF(ISERROR(VLOOKUP($A109,'[1]2014'!$B$4:$R$52,16,0)),0,VLOOKUP($A109,'[1]2014'!$B$4:$R$52,16,0))</f>
        <v>0</v>
      </c>
      <c r="V109" s="115">
        <f>IF(ISERROR(VLOOKUP($A109,'[1]2014'!$B$4:$R$52,17,0)),0,VLOOKUP($A109,'[1]2014'!$B$4:$R$52,17,0))</f>
        <v>0</v>
      </c>
      <c r="AB109" s="212">
        <v>0</v>
      </c>
      <c r="AC109" s="212">
        <v>0</v>
      </c>
      <c r="AD109" s="212">
        <v>0</v>
      </c>
      <c r="AE109" s="212">
        <v>0</v>
      </c>
      <c r="AF109" s="212">
        <v>0</v>
      </c>
      <c r="AH109" s="212"/>
      <c r="AI109" s="212">
        <f t="shared" si="7"/>
        <v>0</v>
      </c>
      <c r="AJ109" s="212">
        <f t="shared" si="7"/>
        <v>0</v>
      </c>
      <c r="AK109" s="212">
        <f t="shared" si="7"/>
        <v>0</v>
      </c>
      <c r="AL109" s="212">
        <f t="shared" si="7"/>
        <v>0</v>
      </c>
    </row>
    <row r="110" spans="1:38" s="231" customFormat="1" ht="14.25" customHeight="1">
      <c r="A110" s="125" t="s">
        <v>185</v>
      </c>
      <c r="B110" s="103" t="s">
        <v>176</v>
      </c>
      <c r="C110" s="81" t="s">
        <v>52</v>
      </c>
      <c r="D110" s="81"/>
      <c r="E110" s="81">
        <v>1991</v>
      </c>
      <c r="F110" s="116">
        <v>3000</v>
      </c>
      <c r="G110" s="116">
        <v>25000</v>
      </c>
      <c r="H110" s="81" t="s">
        <v>30</v>
      </c>
      <c r="I110" s="81" t="s">
        <v>32</v>
      </c>
      <c r="J110" s="120">
        <v>40360</v>
      </c>
      <c r="K110" s="120">
        <v>42552</v>
      </c>
      <c r="L110" s="100">
        <v>266000</v>
      </c>
      <c r="M110" s="233">
        <v>116000</v>
      </c>
      <c r="N110" s="100"/>
      <c r="O110" s="285">
        <v>0</v>
      </c>
      <c r="P110" s="80">
        <v>0</v>
      </c>
      <c r="Q110" s="80">
        <v>0</v>
      </c>
      <c r="R110" s="112">
        <v>0</v>
      </c>
      <c r="S110" s="80">
        <f>IF(ISERROR(VLOOKUP($A110,'[1]2014'!$B$4:$R$52,14,0)),0,VLOOKUP($A110,'[1]2014'!$B$4:$R$52,14,0))</f>
        <v>0</v>
      </c>
      <c r="T110" s="80">
        <f>IF(ISERROR(VLOOKUP($A110,'[1]2014'!$B$4:$R$52,15,0)),0,VLOOKUP($A110,'[1]2014'!$B$4:$R$52,15,0))</f>
        <v>0</v>
      </c>
      <c r="U110" s="80">
        <f>IF(ISERROR(VLOOKUP($A110,'[1]2014'!$B$4:$R$52,16,0)),0,VLOOKUP($A110,'[1]2014'!$B$4:$R$52,16,0))</f>
        <v>0</v>
      </c>
      <c r="V110" s="112">
        <f>IF(ISERROR(VLOOKUP($A110,'[1]2014'!$B$4:$R$52,17,0)),0,VLOOKUP($A110,'[1]2014'!$B$4:$R$52,17,0))</f>
        <v>20</v>
      </c>
      <c r="AB110" s="456">
        <v>0</v>
      </c>
      <c r="AC110" s="456">
        <v>0</v>
      </c>
      <c r="AD110" s="456">
        <v>0</v>
      </c>
      <c r="AE110" s="456">
        <v>0</v>
      </c>
      <c r="AF110" s="456">
        <v>20</v>
      </c>
      <c r="AH110" s="456"/>
      <c r="AI110" s="456">
        <f t="shared" si="7"/>
        <v>0</v>
      </c>
      <c r="AJ110" s="456">
        <f t="shared" si="7"/>
        <v>0</v>
      </c>
      <c r="AK110" s="456">
        <f t="shared" si="7"/>
        <v>0</v>
      </c>
      <c r="AL110" s="456">
        <f t="shared" si="7"/>
        <v>0</v>
      </c>
    </row>
    <row r="111" spans="1:38" s="35" customFormat="1" ht="13.5" customHeight="1">
      <c r="A111" s="178" t="s">
        <v>83</v>
      </c>
      <c r="B111" s="254"/>
      <c r="C111" s="49" t="s">
        <v>52</v>
      </c>
      <c r="D111" s="49"/>
      <c r="E111" s="49">
        <v>1983</v>
      </c>
      <c r="F111" s="51">
        <v>2800</v>
      </c>
      <c r="G111" s="51">
        <v>25000</v>
      </c>
      <c r="H111" s="49" t="s">
        <v>114</v>
      </c>
      <c r="I111" s="49" t="s">
        <v>35</v>
      </c>
      <c r="J111" s="140">
        <v>41456</v>
      </c>
      <c r="K111" s="140">
        <v>42277</v>
      </c>
      <c r="L111" s="58">
        <v>365000</v>
      </c>
      <c r="M111" s="60">
        <v>340000</v>
      </c>
      <c r="N111" s="58"/>
      <c r="O111" s="286">
        <v>0</v>
      </c>
      <c r="P111" s="34">
        <v>58</v>
      </c>
      <c r="Q111" s="34">
        <v>92</v>
      </c>
      <c r="R111" s="115">
        <v>0</v>
      </c>
      <c r="S111" s="34">
        <f>IF(ISERROR(VLOOKUP($A111,'[1]2014'!$B$4:$R$52,14,0)),0,VLOOKUP($A111,'[1]2014'!$B$4:$R$52,14,0))</f>
        <v>0</v>
      </c>
      <c r="T111" s="34">
        <f>IF(ISERROR(VLOOKUP($A111,'[1]2014'!$B$4:$R$52,15,0)),0,VLOOKUP($A111,'[1]2014'!$B$4:$R$52,15,0))</f>
        <v>0</v>
      </c>
      <c r="U111" s="34">
        <f>IF(ISERROR(VLOOKUP($A111,'[1]2014'!$B$4:$R$52,16,0)),0,VLOOKUP($A111,'[1]2014'!$B$4:$R$52,16,0))</f>
        <v>0</v>
      </c>
      <c r="V111" s="115">
        <f>IF(ISERROR(VLOOKUP($A111,'[1]2014'!$B$4:$R$52,17,0)),0,VLOOKUP($A111,'[1]2014'!$B$4:$R$52,17,0))</f>
        <v>0</v>
      </c>
      <c r="AB111" s="212">
        <v>0</v>
      </c>
      <c r="AC111" s="212">
        <v>0</v>
      </c>
      <c r="AD111" s="212">
        <v>0</v>
      </c>
      <c r="AE111" s="212">
        <v>0</v>
      </c>
      <c r="AF111" s="212">
        <v>0</v>
      </c>
      <c r="AH111" s="212"/>
      <c r="AI111" s="212">
        <f t="shared" si="7"/>
        <v>0</v>
      </c>
      <c r="AJ111" s="212">
        <f t="shared" si="7"/>
        <v>0</v>
      </c>
      <c r="AK111" s="212">
        <f t="shared" si="7"/>
        <v>0</v>
      </c>
      <c r="AL111" s="212">
        <f t="shared" si="7"/>
        <v>0</v>
      </c>
    </row>
    <row r="112" spans="1:38" s="231" customFormat="1">
      <c r="A112" s="397" t="s">
        <v>186</v>
      </c>
      <c r="B112" s="103" t="s">
        <v>213</v>
      </c>
      <c r="C112" s="81" t="s">
        <v>52</v>
      </c>
      <c r="D112" s="81"/>
      <c r="E112" s="81">
        <v>1983</v>
      </c>
      <c r="F112" s="116">
        <v>2800</v>
      </c>
      <c r="G112" s="116">
        <v>25000</v>
      </c>
      <c r="H112" s="81" t="s">
        <v>39</v>
      </c>
      <c r="I112" s="81" t="s">
        <v>40</v>
      </c>
      <c r="J112" s="124">
        <v>40969</v>
      </c>
      <c r="K112" s="124">
        <v>41851</v>
      </c>
      <c r="L112" s="100">
        <v>260000</v>
      </c>
      <c r="M112" s="233" t="s">
        <v>41</v>
      </c>
      <c r="N112" s="100"/>
      <c r="O112" s="285">
        <v>0</v>
      </c>
      <c r="P112" s="80">
        <v>6</v>
      </c>
      <c r="Q112" s="80">
        <v>0</v>
      </c>
      <c r="R112" s="112">
        <v>0</v>
      </c>
      <c r="S112" s="285">
        <f>IF(ISERROR(VLOOKUP($A112,'[1]2014'!$B$4:$R$52,14,0)),0,VLOOKUP($A112,'[1]2014'!$B$4:$R$52,14,0))</f>
        <v>0</v>
      </c>
      <c r="T112" s="80">
        <f>IF(ISERROR(VLOOKUP($A112,'[1]2014'!$B$4:$R$52,15,0)),0,VLOOKUP($A112,'[1]2014'!$B$4:$R$52,15,0))</f>
        <v>0</v>
      </c>
      <c r="U112" s="80">
        <f>IF(ISERROR(VLOOKUP($A112,'[1]2014'!$B$4:$R$52,16,0)),0,VLOOKUP($A112,'[1]2014'!$B$4:$R$52,16,0))</f>
        <v>30</v>
      </c>
      <c r="V112" s="112">
        <f>IF(ISERROR(VLOOKUP($A112,'[1]2014'!$B$4:$R$52,17,0)),0,VLOOKUP($A112,'[1]2014'!$B$4:$R$52,17,0))</f>
        <v>0</v>
      </c>
      <c r="AB112" s="456">
        <v>0</v>
      </c>
      <c r="AC112" s="456">
        <v>0</v>
      </c>
      <c r="AD112" s="456">
        <v>0</v>
      </c>
      <c r="AE112" s="456">
        <v>30</v>
      </c>
      <c r="AF112" s="456">
        <v>0</v>
      </c>
      <c r="AH112" s="456"/>
      <c r="AI112" s="456">
        <f t="shared" si="7"/>
        <v>0</v>
      </c>
      <c r="AJ112" s="456">
        <f t="shared" si="7"/>
        <v>0</v>
      </c>
      <c r="AK112" s="456">
        <f t="shared" si="7"/>
        <v>0</v>
      </c>
      <c r="AL112" s="456">
        <f t="shared" si="7"/>
        <v>0</v>
      </c>
    </row>
    <row r="113" spans="1:38" s="35" customFormat="1" ht="15" customHeight="1">
      <c r="A113" s="138" t="s">
        <v>253</v>
      </c>
      <c r="B113" s="254"/>
      <c r="C113" s="49" t="s">
        <v>52</v>
      </c>
      <c r="D113" s="49"/>
      <c r="E113" s="49" t="s">
        <v>254</v>
      </c>
      <c r="F113" s="51">
        <v>2300</v>
      </c>
      <c r="G113" s="51">
        <v>25000</v>
      </c>
      <c r="H113" s="49" t="s">
        <v>8</v>
      </c>
      <c r="I113" s="49"/>
      <c r="J113" s="140"/>
      <c r="K113" s="140" t="s">
        <v>75</v>
      </c>
      <c r="L113" s="58"/>
      <c r="M113" s="60"/>
      <c r="N113" s="58"/>
      <c r="O113" s="286">
        <v>0</v>
      </c>
      <c r="P113" s="34">
        <v>0</v>
      </c>
      <c r="Q113" s="34">
        <v>0</v>
      </c>
      <c r="R113" s="115">
        <v>0</v>
      </c>
      <c r="S113" s="34">
        <f>IF(ISERROR(VLOOKUP($A113,'[1]2014'!$B$4:$R$52,14,0)),0,VLOOKUP($A113,'[1]2014'!$B$4:$R$52,14,0))</f>
        <v>0</v>
      </c>
      <c r="T113" s="34">
        <f>IF(ISERROR(VLOOKUP($A113,'[1]2014'!$B$4:$R$52,15,0)),0,VLOOKUP($A113,'[1]2014'!$B$4:$R$52,15,0))</f>
        <v>0</v>
      </c>
      <c r="U113" s="34">
        <f>IF(ISERROR(VLOOKUP($A113,'[1]2014'!$B$4:$R$52,16,0)),0,VLOOKUP($A113,'[1]2014'!$B$4:$R$52,16,0))</f>
        <v>0</v>
      </c>
      <c r="V113" s="115">
        <f>IF(ISERROR(VLOOKUP($A113,'[1]2014'!$B$4:$R$52,17,0)),0,VLOOKUP($A113,'[1]2014'!$B$4:$R$52,17,0))</f>
        <v>0</v>
      </c>
      <c r="AB113" s="212">
        <v>0</v>
      </c>
      <c r="AC113" s="212">
        <v>0</v>
      </c>
      <c r="AD113" s="212">
        <v>0</v>
      </c>
      <c r="AE113" s="212">
        <v>0</v>
      </c>
      <c r="AF113" s="212">
        <v>0</v>
      </c>
      <c r="AH113" s="212"/>
      <c r="AI113" s="212">
        <f t="shared" si="7"/>
        <v>0</v>
      </c>
      <c r="AJ113" s="212">
        <f t="shared" si="7"/>
        <v>0</v>
      </c>
      <c r="AK113" s="212">
        <f t="shared" si="7"/>
        <v>0</v>
      </c>
      <c r="AL113" s="212">
        <f t="shared" si="7"/>
        <v>0</v>
      </c>
    </row>
    <row r="114" spans="1:38" s="231" customFormat="1" ht="14.25" customHeight="1">
      <c r="A114" s="121" t="s">
        <v>145</v>
      </c>
      <c r="B114" s="101">
        <v>-18</v>
      </c>
      <c r="C114" s="81" t="s">
        <v>52</v>
      </c>
      <c r="D114" s="81"/>
      <c r="E114" s="81">
        <v>1982</v>
      </c>
      <c r="F114" s="116">
        <v>1800</v>
      </c>
      <c r="G114" s="116">
        <v>25000</v>
      </c>
      <c r="H114" s="148" t="s">
        <v>29</v>
      </c>
      <c r="I114" s="124" t="s">
        <v>117</v>
      </c>
      <c r="J114" s="124">
        <v>41609</v>
      </c>
      <c r="K114" s="124">
        <v>41791</v>
      </c>
      <c r="L114" s="100">
        <v>350000</v>
      </c>
      <c r="M114" s="233">
        <v>275000</v>
      </c>
      <c r="N114" s="100"/>
      <c r="O114" s="285">
        <v>0</v>
      </c>
      <c r="P114" s="80">
        <v>0</v>
      </c>
      <c r="Q114" s="80">
        <v>59.947916666666671</v>
      </c>
      <c r="R114" s="112">
        <v>86</v>
      </c>
      <c r="S114" s="80">
        <f>IF(ISERROR(VLOOKUP($A114,'[1]2014'!$B$4:$R$52,14,0)),0,VLOOKUP($A114,'[1]2014'!$B$4:$R$52,14,0))</f>
        <v>0</v>
      </c>
      <c r="T114" s="80">
        <f>IF(ISERROR(VLOOKUP($A114,'[1]2014'!$B$4:$R$52,15,0)),0,VLOOKUP($A114,'[1]2014'!$B$4:$R$52,15,0))</f>
        <v>0</v>
      </c>
      <c r="U114" s="80">
        <f>IF(ISERROR(VLOOKUP($A114,'[1]2014'!$B$4:$R$52,16,0)),0,VLOOKUP($A114,'[1]2014'!$B$4:$R$52,16,0))</f>
        <v>0</v>
      </c>
      <c r="V114" s="112">
        <f>IF(ISERROR(VLOOKUP($A114,'[1]2014'!$B$4:$R$52,17,0)),0,VLOOKUP($A114,'[1]2014'!$B$4:$R$52,17,0))</f>
        <v>0</v>
      </c>
      <c r="AB114" s="456">
        <v>86</v>
      </c>
      <c r="AC114" s="456">
        <v>0</v>
      </c>
      <c r="AD114" s="456">
        <v>0</v>
      </c>
      <c r="AE114" s="456">
        <v>0</v>
      </c>
      <c r="AF114" s="456">
        <v>0</v>
      </c>
      <c r="AH114" s="456"/>
      <c r="AI114" s="456">
        <f t="shared" si="7"/>
        <v>0</v>
      </c>
      <c r="AJ114" s="456">
        <f t="shared" si="7"/>
        <v>0</v>
      </c>
      <c r="AK114" s="456">
        <f t="shared" si="7"/>
        <v>0</v>
      </c>
      <c r="AL114" s="456">
        <f t="shared" si="7"/>
        <v>0</v>
      </c>
    </row>
    <row r="115" spans="1:38" s="231" customFormat="1" ht="14.25" customHeight="1">
      <c r="A115" s="121"/>
      <c r="B115" s="101"/>
      <c r="C115" s="81"/>
      <c r="D115" s="81"/>
      <c r="E115" s="81"/>
      <c r="F115" s="116"/>
      <c r="G115" s="116"/>
      <c r="H115" s="148" t="s">
        <v>29</v>
      </c>
      <c r="I115" s="124" t="s">
        <v>117</v>
      </c>
      <c r="J115" s="124">
        <f>+K114</f>
        <v>41791</v>
      </c>
      <c r="K115" s="124">
        <v>41974</v>
      </c>
      <c r="L115" s="100">
        <v>355000</v>
      </c>
      <c r="M115" s="233">
        <f>+L114</f>
        <v>350000</v>
      </c>
      <c r="N115" s="100"/>
      <c r="O115" s="285" t="s">
        <v>50</v>
      </c>
      <c r="P115" s="80" t="s">
        <v>50</v>
      </c>
      <c r="Q115" s="80"/>
      <c r="R115" s="112"/>
      <c r="S115" s="80"/>
      <c r="T115" s="80"/>
      <c r="U115" s="80"/>
      <c r="V115" s="112"/>
      <c r="AB115" s="456"/>
      <c r="AC115" s="456"/>
      <c r="AD115" s="456"/>
      <c r="AE115" s="456"/>
      <c r="AF115" s="456"/>
      <c r="AH115" s="456"/>
      <c r="AI115" s="456">
        <f t="shared" si="7"/>
        <v>0</v>
      </c>
      <c r="AJ115" s="456">
        <f t="shared" si="7"/>
        <v>0</v>
      </c>
      <c r="AK115" s="456">
        <f t="shared" si="7"/>
        <v>0</v>
      </c>
      <c r="AL115" s="456">
        <f t="shared" si="7"/>
        <v>0</v>
      </c>
    </row>
    <row r="116" spans="1:38" s="231" customFormat="1" ht="14.25" customHeight="1">
      <c r="A116" s="121"/>
      <c r="B116" s="101"/>
      <c r="C116" s="81"/>
      <c r="D116" s="81"/>
      <c r="E116" s="81"/>
      <c r="F116" s="116"/>
      <c r="G116" s="116"/>
      <c r="H116" s="148" t="s">
        <v>29</v>
      </c>
      <c r="I116" s="124" t="s">
        <v>117</v>
      </c>
      <c r="J116" s="124">
        <f>+K115</f>
        <v>41974</v>
      </c>
      <c r="K116" s="124">
        <v>42156</v>
      </c>
      <c r="L116" s="100">
        <v>361000</v>
      </c>
      <c r="M116" s="233">
        <f t="shared" ref="M116:M117" si="8">+L115</f>
        <v>355000</v>
      </c>
      <c r="N116" s="100"/>
      <c r="O116" s="285" t="s">
        <v>50</v>
      </c>
      <c r="P116" s="80" t="s">
        <v>50</v>
      </c>
      <c r="Q116" s="80"/>
      <c r="R116" s="112"/>
      <c r="S116" s="80"/>
      <c r="T116" s="80"/>
      <c r="U116" s="80"/>
      <c r="V116" s="112"/>
      <c r="AB116" s="456"/>
      <c r="AC116" s="456"/>
      <c r="AD116" s="456"/>
      <c r="AE116" s="456"/>
      <c r="AF116" s="456"/>
      <c r="AH116" s="456"/>
      <c r="AI116" s="456">
        <f t="shared" si="7"/>
        <v>0</v>
      </c>
      <c r="AJ116" s="456">
        <f t="shared" si="7"/>
        <v>0</v>
      </c>
      <c r="AK116" s="456">
        <f t="shared" si="7"/>
        <v>0</v>
      </c>
      <c r="AL116" s="456">
        <f t="shared" si="7"/>
        <v>0</v>
      </c>
    </row>
    <row r="117" spans="1:38" s="231" customFormat="1" ht="14.25" customHeight="1">
      <c r="A117" s="121"/>
      <c r="B117" s="101"/>
      <c r="C117" s="81"/>
      <c r="D117" s="81"/>
      <c r="E117" s="81"/>
      <c r="F117" s="116"/>
      <c r="G117" s="116"/>
      <c r="H117" s="148" t="s">
        <v>29</v>
      </c>
      <c r="I117" s="124" t="s">
        <v>117</v>
      </c>
      <c r="J117" s="124">
        <f>+K116</f>
        <v>42156</v>
      </c>
      <c r="K117" s="124">
        <v>42339</v>
      </c>
      <c r="L117" s="100">
        <v>366000</v>
      </c>
      <c r="M117" s="233">
        <f t="shared" si="8"/>
        <v>361000</v>
      </c>
      <c r="N117" s="100"/>
      <c r="O117" s="285" t="s">
        <v>50</v>
      </c>
      <c r="P117" s="80" t="s">
        <v>50</v>
      </c>
      <c r="Q117" s="80"/>
      <c r="R117" s="112"/>
      <c r="S117" s="80"/>
      <c r="T117" s="80"/>
      <c r="U117" s="80"/>
      <c r="V117" s="112"/>
      <c r="AB117" s="456"/>
      <c r="AC117" s="456"/>
      <c r="AD117" s="456"/>
      <c r="AE117" s="456"/>
      <c r="AF117" s="456"/>
      <c r="AH117" s="456"/>
      <c r="AI117" s="456">
        <f t="shared" si="7"/>
        <v>0</v>
      </c>
      <c r="AJ117" s="456">
        <f t="shared" si="7"/>
        <v>0</v>
      </c>
      <c r="AK117" s="456">
        <f t="shared" si="7"/>
        <v>0</v>
      </c>
      <c r="AL117" s="456">
        <f t="shared" si="7"/>
        <v>0</v>
      </c>
    </row>
    <row r="118" spans="1:38" s="35" customFormat="1">
      <c r="A118" s="462" t="s">
        <v>187</v>
      </c>
      <c r="B118" s="188">
        <v>-7</v>
      </c>
      <c r="C118" s="49" t="s">
        <v>52</v>
      </c>
      <c r="D118" s="49"/>
      <c r="E118" s="49">
        <v>1982</v>
      </c>
      <c r="F118" s="51">
        <v>1800</v>
      </c>
      <c r="G118" s="51">
        <v>25000</v>
      </c>
      <c r="H118" s="49" t="s">
        <v>29</v>
      </c>
      <c r="I118" s="49" t="s">
        <v>122</v>
      </c>
      <c r="J118" s="140">
        <v>41518</v>
      </c>
      <c r="K118" s="140">
        <v>41974</v>
      </c>
      <c r="L118" s="58">
        <v>363000</v>
      </c>
      <c r="M118" s="60">
        <v>360000</v>
      </c>
      <c r="N118" s="342"/>
      <c r="O118" s="286">
        <v>0</v>
      </c>
      <c r="P118" s="34">
        <v>0</v>
      </c>
      <c r="Q118" s="34">
        <v>0</v>
      </c>
      <c r="R118" s="223">
        <v>0</v>
      </c>
      <c r="S118" s="36">
        <f>IF(ISERROR(VLOOKUP($A118,'[1]2014'!$B$4:$R$52,14,0)),0,VLOOKUP($A118,'[1]2014'!$B$4:$R$52,14,0))</f>
        <v>81</v>
      </c>
      <c r="T118" s="36">
        <f>IF(ISERROR(VLOOKUP($A118,'[1]2014'!$B$4:$R$52,15,0)),0,VLOOKUP($A118,'[1]2014'!$B$4:$R$52,15,0))</f>
        <v>25</v>
      </c>
      <c r="U118" s="34">
        <f>IF(ISERROR(VLOOKUP($A118,'[1]2014'!$B$4:$R$52,16,0)),0,VLOOKUP($A118,'[1]2014'!$B$4:$R$52,16,0))</f>
        <v>0</v>
      </c>
      <c r="V118" s="115">
        <f>IF(ISERROR(VLOOKUP($A118,'[1]2014'!$B$4:$R$52,17,0)),0,VLOOKUP($A118,'[1]2014'!$B$4:$R$52,17,0))</f>
        <v>0</v>
      </c>
      <c r="W118" s="35" t="s">
        <v>284</v>
      </c>
      <c r="AB118" s="212">
        <v>16</v>
      </c>
      <c r="AC118" s="212">
        <v>90</v>
      </c>
      <c r="AD118" s="212">
        <v>0</v>
      </c>
      <c r="AE118" s="212">
        <v>0</v>
      </c>
      <c r="AF118" s="212">
        <v>0</v>
      </c>
      <c r="AH118" s="212"/>
      <c r="AI118" s="212">
        <f t="shared" si="7"/>
        <v>9</v>
      </c>
      <c r="AJ118" s="212">
        <f t="shared" si="7"/>
        <v>-25</v>
      </c>
      <c r="AK118" s="212">
        <f t="shared" si="7"/>
        <v>0</v>
      </c>
      <c r="AL118" s="212">
        <f t="shared" si="7"/>
        <v>0</v>
      </c>
    </row>
    <row r="119" spans="1:38" s="35" customFormat="1">
      <c r="A119" s="117"/>
      <c r="B119" s="188">
        <v>-7</v>
      </c>
      <c r="C119" s="49"/>
      <c r="D119" s="49"/>
      <c r="E119" s="49"/>
      <c r="F119" s="51"/>
      <c r="G119" s="51"/>
      <c r="H119" s="49" t="s">
        <v>29</v>
      </c>
      <c r="I119" s="49" t="s">
        <v>122</v>
      </c>
      <c r="J119" s="140">
        <v>41974</v>
      </c>
      <c r="K119" s="140">
        <v>42339</v>
      </c>
      <c r="L119" s="58">
        <v>418000</v>
      </c>
      <c r="M119" s="60">
        <v>363000</v>
      </c>
      <c r="N119" s="342"/>
      <c r="O119" s="286" t="s">
        <v>50</v>
      </c>
      <c r="P119" s="34" t="s">
        <v>50</v>
      </c>
      <c r="Q119" s="34"/>
      <c r="R119" s="115"/>
      <c r="S119" s="34"/>
      <c r="T119" s="34"/>
      <c r="U119" s="34"/>
      <c r="V119" s="115"/>
      <c r="AB119" s="212"/>
      <c r="AC119" s="212"/>
      <c r="AD119" s="212"/>
      <c r="AE119" s="212"/>
      <c r="AF119" s="212"/>
      <c r="AH119" s="212"/>
      <c r="AI119" s="212">
        <f t="shared" si="7"/>
        <v>0</v>
      </c>
      <c r="AJ119" s="212">
        <f t="shared" si="7"/>
        <v>0</v>
      </c>
      <c r="AK119" s="212">
        <f t="shared" si="7"/>
        <v>0</v>
      </c>
      <c r="AL119" s="212">
        <f t="shared" si="7"/>
        <v>0</v>
      </c>
    </row>
    <row r="120" spans="1:38" s="231" customFormat="1" ht="14.25" customHeight="1">
      <c r="A120" s="121" t="s">
        <v>200</v>
      </c>
      <c r="B120" s="101">
        <v>-7</v>
      </c>
      <c r="C120" s="81" t="s">
        <v>52</v>
      </c>
      <c r="D120" s="81"/>
      <c r="E120" s="81">
        <v>1984</v>
      </c>
      <c r="F120" s="116">
        <v>1800</v>
      </c>
      <c r="G120" s="116">
        <v>25000</v>
      </c>
      <c r="H120" s="375" t="s">
        <v>29</v>
      </c>
      <c r="I120" s="120" t="s">
        <v>211</v>
      </c>
      <c r="J120" s="269">
        <v>41578</v>
      </c>
      <c r="K120" s="120">
        <v>41669</v>
      </c>
      <c r="L120" s="100">
        <v>317000</v>
      </c>
      <c r="M120" s="233">
        <v>363000</v>
      </c>
      <c r="N120" s="100"/>
      <c r="O120" s="285">
        <v>0</v>
      </c>
      <c r="P120" s="80">
        <v>0</v>
      </c>
      <c r="Q120" s="80">
        <v>0</v>
      </c>
      <c r="R120" s="112">
        <v>0</v>
      </c>
      <c r="S120" s="80">
        <f>IF(ISERROR(VLOOKUP($A120,'[1]2014'!$B$4:$R$52,14,0)),0,VLOOKUP($A120,'[1]2014'!$B$4:$R$52,14,0))</f>
        <v>0</v>
      </c>
      <c r="T120" s="80">
        <f>IF(ISERROR(VLOOKUP($A120,'[1]2014'!$B$4:$R$52,15,0)),0,VLOOKUP($A120,'[1]2014'!$B$4:$R$52,15,0))</f>
        <v>0</v>
      </c>
      <c r="U120" s="80">
        <f>IF(ISERROR(VLOOKUP($A120,'[1]2014'!$B$4:$R$52,16,0)),0,VLOOKUP($A120,'[1]2014'!$B$4:$R$52,16,0))</f>
        <v>0</v>
      </c>
      <c r="V120" s="112">
        <f>IF(ISERROR(VLOOKUP($A120,'[1]2014'!$B$4:$R$52,17,0)),0,VLOOKUP($A120,'[1]2014'!$B$4:$R$52,17,0))</f>
        <v>0</v>
      </c>
      <c r="AB120" s="456">
        <v>0</v>
      </c>
      <c r="AC120" s="456">
        <v>0</v>
      </c>
      <c r="AD120" s="456">
        <v>0</v>
      </c>
      <c r="AE120" s="456">
        <v>0</v>
      </c>
      <c r="AF120" s="456">
        <v>0</v>
      </c>
      <c r="AH120" s="456"/>
      <c r="AI120" s="456">
        <f t="shared" si="7"/>
        <v>0</v>
      </c>
      <c r="AJ120" s="456">
        <f t="shared" si="7"/>
        <v>0</v>
      </c>
      <c r="AK120" s="456">
        <f t="shared" si="7"/>
        <v>0</v>
      </c>
      <c r="AL120" s="456">
        <f t="shared" si="7"/>
        <v>0</v>
      </c>
    </row>
    <row r="121" spans="1:38" s="231" customFormat="1" ht="14.25" customHeight="1">
      <c r="A121" s="121"/>
      <c r="B121" s="101">
        <v>-7</v>
      </c>
      <c r="C121" s="81"/>
      <c r="D121" s="81"/>
      <c r="E121" s="81"/>
      <c r="F121" s="116"/>
      <c r="G121" s="116"/>
      <c r="H121" s="375" t="s">
        <v>29</v>
      </c>
      <c r="I121" s="120" t="s">
        <v>211</v>
      </c>
      <c r="J121" s="269">
        <f>K120</f>
        <v>41669</v>
      </c>
      <c r="K121" s="120">
        <v>41849</v>
      </c>
      <c r="L121" s="100">
        <v>322000</v>
      </c>
      <c r="M121" s="233">
        <f>L120</f>
        <v>317000</v>
      </c>
      <c r="N121" s="100"/>
      <c r="O121" s="285"/>
      <c r="P121" s="80"/>
      <c r="Q121" s="80"/>
      <c r="R121" s="112"/>
      <c r="S121" s="80"/>
      <c r="T121" s="80"/>
      <c r="U121" s="80"/>
      <c r="V121" s="112"/>
      <c r="AB121" s="456"/>
      <c r="AC121" s="456"/>
      <c r="AD121" s="456"/>
      <c r="AE121" s="456"/>
      <c r="AF121" s="456"/>
      <c r="AH121" s="456"/>
      <c r="AI121" s="456">
        <f t="shared" si="7"/>
        <v>0</v>
      </c>
      <c r="AJ121" s="456">
        <f t="shared" si="7"/>
        <v>0</v>
      </c>
      <c r="AK121" s="456">
        <f t="shared" si="7"/>
        <v>0</v>
      </c>
      <c r="AL121" s="456">
        <f t="shared" si="7"/>
        <v>0</v>
      </c>
    </row>
    <row r="122" spans="1:38" s="231" customFormat="1" ht="14.25" customHeight="1">
      <c r="A122" s="121"/>
      <c r="B122" s="101">
        <v>-7</v>
      </c>
      <c r="C122" s="81"/>
      <c r="D122" s="81"/>
      <c r="E122" s="81"/>
      <c r="F122" s="116"/>
      <c r="G122" s="116"/>
      <c r="H122" s="375" t="s">
        <v>29</v>
      </c>
      <c r="I122" s="120" t="s">
        <v>211</v>
      </c>
      <c r="J122" s="269">
        <f>K121</f>
        <v>41849</v>
      </c>
      <c r="K122" s="120">
        <v>42005</v>
      </c>
      <c r="L122" s="100">
        <v>326000</v>
      </c>
      <c r="M122" s="233">
        <f>L121</f>
        <v>322000</v>
      </c>
      <c r="N122" s="100"/>
      <c r="O122" s="285"/>
      <c r="P122" s="80"/>
      <c r="Q122" s="80"/>
      <c r="R122" s="112"/>
      <c r="S122" s="80"/>
      <c r="T122" s="80"/>
      <c r="U122" s="80"/>
      <c r="V122" s="112"/>
      <c r="AB122" s="456"/>
      <c r="AC122" s="456"/>
      <c r="AD122" s="456"/>
      <c r="AE122" s="456"/>
      <c r="AF122" s="456"/>
      <c r="AH122" s="456"/>
      <c r="AI122" s="456">
        <f t="shared" si="7"/>
        <v>0</v>
      </c>
      <c r="AJ122" s="456">
        <f t="shared" si="7"/>
        <v>0</v>
      </c>
      <c r="AK122" s="456">
        <f t="shared" si="7"/>
        <v>0</v>
      </c>
      <c r="AL122" s="456">
        <f t="shared" si="7"/>
        <v>0</v>
      </c>
    </row>
    <row r="123" spans="1:38" s="231" customFormat="1" ht="14.25" customHeight="1">
      <c r="A123" s="121"/>
      <c r="B123" s="101">
        <v>-7</v>
      </c>
      <c r="C123" s="81"/>
      <c r="D123" s="81"/>
      <c r="E123" s="81"/>
      <c r="F123" s="116"/>
      <c r="G123" s="116"/>
      <c r="H123" s="375" t="s">
        <v>29</v>
      </c>
      <c r="I123" s="120" t="s">
        <v>211</v>
      </c>
      <c r="J123" s="269">
        <f>K122</f>
        <v>42005</v>
      </c>
      <c r="K123" s="120">
        <v>42215</v>
      </c>
      <c r="L123" s="100">
        <v>331000</v>
      </c>
      <c r="M123" s="233">
        <f>L122</f>
        <v>326000</v>
      </c>
      <c r="N123" s="100"/>
      <c r="O123" s="285"/>
      <c r="P123" s="80"/>
      <c r="Q123" s="80"/>
      <c r="R123" s="112"/>
      <c r="S123" s="80"/>
      <c r="T123" s="80"/>
      <c r="U123" s="80"/>
      <c r="V123" s="112"/>
      <c r="AB123" s="456"/>
      <c r="AC123" s="456"/>
      <c r="AD123" s="456"/>
      <c r="AE123" s="456"/>
      <c r="AF123" s="456"/>
      <c r="AH123" s="456"/>
      <c r="AI123" s="456">
        <f t="shared" si="7"/>
        <v>0</v>
      </c>
      <c r="AJ123" s="456">
        <f t="shared" si="7"/>
        <v>0</v>
      </c>
      <c r="AK123" s="456">
        <f t="shared" si="7"/>
        <v>0</v>
      </c>
      <c r="AL123" s="456">
        <f t="shared" si="7"/>
        <v>0</v>
      </c>
    </row>
    <row r="124" spans="1:38" s="231" customFormat="1" ht="14.25" customHeight="1">
      <c r="A124" s="121"/>
      <c r="B124" s="101">
        <v>-7</v>
      </c>
      <c r="C124" s="81"/>
      <c r="D124" s="81"/>
      <c r="E124" s="81"/>
      <c r="F124" s="116"/>
      <c r="G124" s="116"/>
      <c r="H124" s="375" t="s">
        <v>29</v>
      </c>
      <c r="I124" s="120" t="s">
        <v>211</v>
      </c>
      <c r="J124" s="269">
        <f>K123</f>
        <v>42215</v>
      </c>
      <c r="K124" s="120">
        <v>42217</v>
      </c>
      <c r="L124" s="100">
        <v>336000</v>
      </c>
      <c r="M124" s="233">
        <f>L123</f>
        <v>331000</v>
      </c>
      <c r="N124" s="100"/>
      <c r="O124" s="285"/>
      <c r="P124" s="80"/>
      <c r="Q124" s="80"/>
      <c r="R124" s="112"/>
      <c r="S124" s="80"/>
      <c r="T124" s="80"/>
      <c r="U124" s="80"/>
      <c r="V124" s="112"/>
      <c r="AB124" s="456"/>
      <c r="AC124" s="456"/>
      <c r="AD124" s="456"/>
      <c r="AE124" s="456"/>
      <c r="AF124" s="456"/>
      <c r="AH124" s="456"/>
      <c r="AI124" s="456">
        <f t="shared" si="7"/>
        <v>0</v>
      </c>
      <c r="AJ124" s="456">
        <f t="shared" si="7"/>
        <v>0</v>
      </c>
      <c r="AK124" s="456">
        <f t="shared" si="7"/>
        <v>0</v>
      </c>
      <c r="AL124" s="456">
        <f t="shared" si="7"/>
        <v>0</v>
      </c>
    </row>
    <row r="125" spans="1:38" s="35" customFormat="1" ht="14.25" customHeight="1">
      <c r="A125" s="128" t="s">
        <v>77</v>
      </c>
      <c r="B125" s="254"/>
      <c r="C125" s="49" t="s">
        <v>52</v>
      </c>
      <c r="D125" s="49"/>
      <c r="E125" s="49">
        <v>1983</v>
      </c>
      <c r="F125" s="51">
        <v>1600</v>
      </c>
      <c r="G125" s="51">
        <v>25000</v>
      </c>
      <c r="H125" s="49" t="s">
        <v>29</v>
      </c>
      <c r="I125" s="49" t="s">
        <v>117</v>
      </c>
      <c r="J125" s="270">
        <v>41555</v>
      </c>
      <c r="K125" s="140">
        <v>41730</v>
      </c>
      <c r="L125" s="58">
        <v>380000</v>
      </c>
      <c r="M125" s="60" t="s">
        <v>41</v>
      </c>
      <c r="N125" s="58"/>
      <c r="O125" s="286">
        <v>53</v>
      </c>
      <c r="P125" s="34">
        <v>91</v>
      </c>
      <c r="Q125" s="34">
        <v>92</v>
      </c>
      <c r="R125" s="115">
        <v>10</v>
      </c>
      <c r="S125" s="34">
        <f>IF(ISERROR(VLOOKUP($A125,'[1]2014'!$B$4:$R$52,14,0)),0,VLOOKUP($A125,'[1]2014'!$B$4:$R$52,14,0))</f>
        <v>0</v>
      </c>
      <c r="T125" s="34">
        <f>IF(ISERROR(VLOOKUP($A125,'[1]2014'!$B$4:$R$52,15,0)),0,VLOOKUP($A125,'[1]2014'!$B$4:$R$52,15,0))</f>
        <v>0</v>
      </c>
      <c r="U125" s="34">
        <f>IF(ISERROR(VLOOKUP($A125,'[1]2014'!$B$4:$R$52,16,0)),0,VLOOKUP($A125,'[1]2014'!$B$4:$R$52,16,0))</f>
        <v>0</v>
      </c>
      <c r="V125" s="115">
        <f>IF(ISERROR(VLOOKUP($A125,'[1]2014'!$B$4:$R$52,17,0)),0,VLOOKUP($A125,'[1]2014'!$B$4:$R$52,17,0))</f>
        <v>0</v>
      </c>
      <c r="AB125" s="212">
        <v>10</v>
      </c>
      <c r="AC125" s="212">
        <v>0</v>
      </c>
      <c r="AD125" s="212">
        <v>0</v>
      </c>
      <c r="AE125" s="212">
        <v>0</v>
      </c>
      <c r="AF125" s="212">
        <v>0</v>
      </c>
      <c r="AH125" s="212"/>
      <c r="AI125" s="212">
        <f t="shared" si="7"/>
        <v>0</v>
      </c>
      <c r="AJ125" s="212">
        <f t="shared" si="7"/>
        <v>0</v>
      </c>
      <c r="AK125" s="212">
        <f t="shared" si="7"/>
        <v>0</v>
      </c>
      <c r="AL125" s="212">
        <f t="shared" si="7"/>
        <v>0</v>
      </c>
    </row>
    <row r="126" spans="1:38" s="35" customFormat="1" ht="14.25" customHeight="1">
      <c r="A126" s="128"/>
      <c r="B126" s="254"/>
      <c r="C126" s="49"/>
      <c r="D126" s="49"/>
      <c r="E126" s="49"/>
      <c r="F126" s="51"/>
      <c r="G126" s="51"/>
      <c r="H126" s="49" t="s">
        <v>29</v>
      </c>
      <c r="I126" s="49" t="s">
        <v>117</v>
      </c>
      <c r="J126" s="270">
        <f>K125</f>
        <v>41730</v>
      </c>
      <c r="K126" s="140">
        <v>41883</v>
      </c>
      <c r="L126" s="58">
        <v>386000</v>
      </c>
      <c r="M126" s="60">
        <f>L125</f>
        <v>380000</v>
      </c>
      <c r="N126" s="58"/>
      <c r="O126" s="286"/>
      <c r="P126" s="34"/>
      <c r="Q126" s="34"/>
      <c r="R126" s="115"/>
      <c r="S126" s="34"/>
      <c r="T126" s="34"/>
      <c r="U126" s="34"/>
      <c r="V126" s="115"/>
      <c r="AB126" s="212"/>
      <c r="AC126" s="212"/>
      <c r="AD126" s="212"/>
      <c r="AE126" s="212"/>
      <c r="AF126" s="212"/>
      <c r="AH126" s="212"/>
      <c r="AI126" s="212">
        <f t="shared" si="7"/>
        <v>0</v>
      </c>
      <c r="AJ126" s="212">
        <f t="shared" si="7"/>
        <v>0</v>
      </c>
      <c r="AK126" s="212">
        <f t="shared" si="7"/>
        <v>0</v>
      </c>
      <c r="AL126" s="212">
        <f t="shared" si="7"/>
        <v>0</v>
      </c>
    </row>
    <row r="127" spans="1:38" s="35" customFormat="1" ht="14.25" customHeight="1">
      <c r="A127" s="128"/>
      <c r="B127" s="254"/>
      <c r="C127" s="49"/>
      <c r="D127" s="49"/>
      <c r="E127" s="49"/>
      <c r="F127" s="51"/>
      <c r="G127" s="51"/>
      <c r="H127" s="49" t="s">
        <v>29</v>
      </c>
      <c r="I127" s="49" t="s">
        <v>117</v>
      </c>
      <c r="J127" s="270">
        <f t="shared" ref="J127:J130" si="9">K126</f>
        <v>41883</v>
      </c>
      <c r="K127" s="140">
        <v>42064</v>
      </c>
      <c r="L127" s="58">
        <v>391000</v>
      </c>
      <c r="M127" s="60">
        <f t="shared" ref="M127:M130" si="10">L126</f>
        <v>386000</v>
      </c>
      <c r="N127" s="58"/>
      <c r="O127" s="286"/>
      <c r="P127" s="34"/>
      <c r="Q127" s="34"/>
      <c r="R127" s="115"/>
      <c r="S127" s="34"/>
      <c r="T127" s="34"/>
      <c r="U127" s="34"/>
      <c r="V127" s="115"/>
      <c r="AB127" s="212"/>
      <c r="AC127" s="212"/>
      <c r="AD127" s="212"/>
      <c r="AE127" s="212"/>
      <c r="AF127" s="212"/>
      <c r="AH127" s="212"/>
      <c r="AI127" s="212">
        <f t="shared" si="7"/>
        <v>0</v>
      </c>
      <c r="AJ127" s="212">
        <f t="shared" si="7"/>
        <v>0</v>
      </c>
      <c r="AK127" s="212">
        <f t="shared" si="7"/>
        <v>0</v>
      </c>
      <c r="AL127" s="212">
        <f t="shared" si="7"/>
        <v>0</v>
      </c>
    </row>
    <row r="128" spans="1:38" s="35" customFormat="1" ht="14.25" customHeight="1">
      <c r="A128" s="128"/>
      <c r="B128" s="254"/>
      <c r="C128" s="49"/>
      <c r="D128" s="49"/>
      <c r="E128" s="49"/>
      <c r="F128" s="51"/>
      <c r="G128" s="51"/>
      <c r="H128" s="49" t="s">
        <v>29</v>
      </c>
      <c r="I128" s="49" t="s">
        <v>117</v>
      </c>
      <c r="J128" s="270">
        <f t="shared" si="9"/>
        <v>42064</v>
      </c>
      <c r="K128" s="140">
        <v>42248</v>
      </c>
      <c r="L128" s="58">
        <v>397000</v>
      </c>
      <c r="M128" s="60">
        <f t="shared" si="10"/>
        <v>391000</v>
      </c>
      <c r="N128" s="58"/>
      <c r="O128" s="286"/>
      <c r="P128" s="34"/>
      <c r="Q128" s="34"/>
      <c r="R128" s="115"/>
      <c r="S128" s="34"/>
      <c r="T128" s="34"/>
      <c r="U128" s="34"/>
      <c r="V128" s="115"/>
      <c r="AB128" s="212"/>
      <c r="AC128" s="212"/>
      <c r="AD128" s="212"/>
      <c r="AE128" s="212"/>
      <c r="AF128" s="212"/>
      <c r="AH128" s="212"/>
      <c r="AI128" s="212">
        <f t="shared" si="7"/>
        <v>0</v>
      </c>
      <c r="AJ128" s="212">
        <f t="shared" si="7"/>
        <v>0</v>
      </c>
      <c r="AK128" s="212">
        <f t="shared" si="7"/>
        <v>0</v>
      </c>
      <c r="AL128" s="212">
        <f t="shared" si="7"/>
        <v>0</v>
      </c>
    </row>
    <row r="129" spans="1:38" s="35" customFormat="1" ht="14.25" customHeight="1">
      <c r="A129" s="128"/>
      <c r="B129" s="254"/>
      <c r="C129" s="49"/>
      <c r="D129" s="49"/>
      <c r="E129" s="49"/>
      <c r="F129" s="51"/>
      <c r="G129" s="51"/>
      <c r="H129" s="49" t="s">
        <v>29</v>
      </c>
      <c r="I129" s="49" t="s">
        <v>117</v>
      </c>
      <c r="J129" s="270">
        <f t="shared" si="9"/>
        <v>42248</v>
      </c>
      <c r="K129" s="140">
        <v>42430</v>
      </c>
      <c r="L129" s="58">
        <v>403000</v>
      </c>
      <c r="M129" s="60">
        <f t="shared" si="10"/>
        <v>397000</v>
      </c>
      <c r="N129" s="58"/>
      <c r="O129" s="286"/>
      <c r="P129" s="34"/>
      <c r="Q129" s="34"/>
      <c r="R129" s="115"/>
      <c r="S129" s="34"/>
      <c r="T129" s="34"/>
      <c r="U129" s="34"/>
      <c r="V129" s="115"/>
      <c r="AB129" s="212"/>
      <c r="AC129" s="212"/>
      <c r="AD129" s="212"/>
      <c r="AE129" s="212"/>
      <c r="AF129" s="212"/>
      <c r="AH129" s="212"/>
      <c r="AI129" s="212">
        <f t="shared" si="7"/>
        <v>0</v>
      </c>
      <c r="AJ129" s="212">
        <f t="shared" si="7"/>
        <v>0</v>
      </c>
      <c r="AK129" s="212">
        <f t="shared" si="7"/>
        <v>0</v>
      </c>
      <c r="AL129" s="212">
        <f t="shared" si="7"/>
        <v>0</v>
      </c>
    </row>
    <row r="130" spans="1:38" s="35" customFormat="1" ht="14.25" customHeight="1">
      <c r="A130" s="128"/>
      <c r="B130" s="254"/>
      <c r="C130" s="49"/>
      <c r="D130" s="49"/>
      <c r="E130" s="49"/>
      <c r="F130" s="51"/>
      <c r="G130" s="51"/>
      <c r="H130" s="49" t="s">
        <v>29</v>
      </c>
      <c r="I130" s="49" t="s">
        <v>117</v>
      </c>
      <c r="J130" s="270">
        <f t="shared" si="9"/>
        <v>42430</v>
      </c>
      <c r="K130" s="140">
        <v>42614</v>
      </c>
      <c r="L130" s="58">
        <v>409000</v>
      </c>
      <c r="M130" s="60">
        <f t="shared" si="10"/>
        <v>403000</v>
      </c>
      <c r="N130" s="58"/>
      <c r="O130" s="286"/>
      <c r="P130" s="34"/>
      <c r="Q130" s="34"/>
      <c r="R130" s="115"/>
      <c r="S130" s="34"/>
      <c r="T130" s="34"/>
      <c r="U130" s="34"/>
      <c r="V130" s="115"/>
      <c r="AB130" s="212"/>
      <c r="AC130" s="212"/>
      <c r="AD130" s="212"/>
      <c r="AE130" s="212"/>
      <c r="AF130" s="212"/>
      <c r="AH130" s="212"/>
      <c r="AI130" s="212">
        <f t="shared" si="7"/>
        <v>0</v>
      </c>
      <c r="AJ130" s="212">
        <f t="shared" si="7"/>
        <v>0</v>
      </c>
      <c r="AK130" s="212">
        <f t="shared" si="7"/>
        <v>0</v>
      </c>
      <c r="AL130" s="212">
        <f t="shared" si="7"/>
        <v>0</v>
      </c>
    </row>
    <row r="131" spans="1:38" s="343" customFormat="1" ht="14.25" customHeight="1">
      <c r="A131" s="469" t="s">
        <v>188</v>
      </c>
      <c r="B131" s="101">
        <v>-7</v>
      </c>
      <c r="C131" s="81" t="s">
        <v>52</v>
      </c>
      <c r="D131" s="81"/>
      <c r="E131" s="81" t="s">
        <v>24</v>
      </c>
      <c r="F131" s="116">
        <v>1600</v>
      </c>
      <c r="G131" s="116">
        <v>25000</v>
      </c>
      <c r="H131" s="81" t="s">
        <v>29</v>
      </c>
      <c r="I131" s="81" t="s">
        <v>35</v>
      </c>
      <c r="J131" s="120">
        <v>41244</v>
      </c>
      <c r="K131" s="120">
        <v>41639</v>
      </c>
      <c r="L131" s="100">
        <v>396000</v>
      </c>
      <c r="M131" s="233">
        <v>398000</v>
      </c>
      <c r="N131" s="100"/>
      <c r="O131" s="285">
        <v>0</v>
      </c>
      <c r="P131" s="80">
        <v>0</v>
      </c>
      <c r="Q131" s="80">
        <v>0</v>
      </c>
      <c r="R131" s="112">
        <v>0</v>
      </c>
      <c r="S131" s="465">
        <f>IF(ISERROR(VLOOKUP($A131,'[1]2014'!$B$4:$R$52,14,0)),0,VLOOKUP($A131,'[1]2014'!$B$4:$R$52,14,0))</f>
        <v>0</v>
      </c>
      <c r="T131" s="465">
        <f>IF(ISERROR(VLOOKUP($A131,'[1]2014'!$B$4:$R$52,15,0)),0,VLOOKUP($A131,'[1]2014'!$B$4:$R$52,15,0))</f>
        <v>85</v>
      </c>
      <c r="U131" s="465">
        <f>IF(ISERROR(VLOOKUP($A131,'[1]2014'!$B$4:$R$52,16,0)),0,VLOOKUP($A131,'[1]2014'!$B$4:$R$52,16,0))</f>
        <v>35</v>
      </c>
      <c r="V131" s="112">
        <f>IF(ISERROR(VLOOKUP($A131,'[1]2014'!$B$4:$R$52,17,0)),0,VLOOKUP($A131,'[1]2014'!$B$4:$R$52,17,0))</f>
        <v>0</v>
      </c>
      <c r="W131" s="343" t="s">
        <v>285</v>
      </c>
      <c r="AB131" s="458">
        <v>7</v>
      </c>
      <c r="AC131" s="458">
        <v>90</v>
      </c>
      <c r="AD131" s="458">
        <v>23</v>
      </c>
      <c r="AE131" s="458">
        <v>0</v>
      </c>
      <c r="AF131" s="458">
        <v>0</v>
      </c>
      <c r="AH131" s="458"/>
      <c r="AI131" s="458">
        <f t="shared" si="7"/>
        <v>90</v>
      </c>
      <c r="AJ131" s="458">
        <f t="shared" si="7"/>
        <v>-62</v>
      </c>
      <c r="AK131" s="458">
        <f t="shared" si="7"/>
        <v>-35</v>
      </c>
      <c r="AL131" s="458">
        <f t="shared" si="7"/>
        <v>0</v>
      </c>
    </row>
    <row r="132" spans="1:38" s="343" customFormat="1" ht="14.25" customHeight="1">
      <c r="A132" s="125"/>
      <c r="B132" s="101">
        <v>-7</v>
      </c>
      <c r="C132" s="81"/>
      <c r="D132" s="81"/>
      <c r="E132" s="81"/>
      <c r="F132" s="116"/>
      <c r="G132" s="116"/>
      <c r="H132" s="81" t="s">
        <v>29</v>
      </c>
      <c r="I132" s="81" t="s">
        <v>35</v>
      </c>
      <c r="J132" s="120">
        <v>41730</v>
      </c>
      <c r="K132" s="120">
        <v>42095</v>
      </c>
      <c r="L132" s="100">
        <v>434000</v>
      </c>
      <c r="M132" s="233">
        <f>+L131</f>
        <v>396000</v>
      </c>
      <c r="N132" s="100"/>
      <c r="O132" s="285" t="s">
        <v>50</v>
      </c>
      <c r="P132" s="80" t="s">
        <v>50</v>
      </c>
      <c r="Q132" s="80"/>
      <c r="R132" s="112"/>
      <c r="S132" s="80"/>
      <c r="T132" s="80"/>
      <c r="U132" s="80"/>
      <c r="V132" s="112"/>
      <c r="AB132" s="458"/>
      <c r="AC132" s="458"/>
      <c r="AD132" s="458"/>
      <c r="AE132" s="458"/>
      <c r="AF132" s="458"/>
      <c r="AH132" s="458"/>
      <c r="AI132" s="458">
        <f t="shared" si="7"/>
        <v>0</v>
      </c>
      <c r="AJ132" s="458">
        <f t="shared" si="7"/>
        <v>0</v>
      </c>
      <c r="AK132" s="458">
        <f t="shared" si="7"/>
        <v>0</v>
      </c>
      <c r="AL132" s="458">
        <f t="shared" si="7"/>
        <v>0</v>
      </c>
    </row>
    <row r="133" spans="1:38" s="343" customFormat="1" ht="14.25" customHeight="1">
      <c r="A133" s="125"/>
      <c r="B133" s="101">
        <v>-7</v>
      </c>
      <c r="C133" s="81"/>
      <c r="D133" s="81"/>
      <c r="E133" s="81"/>
      <c r="F133" s="116"/>
      <c r="G133" s="116"/>
      <c r="H133" s="81" t="s">
        <v>29</v>
      </c>
      <c r="I133" s="81" t="s">
        <v>35</v>
      </c>
      <c r="J133" s="120">
        <f>+K132</f>
        <v>42095</v>
      </c>
      <c r="K133" s="120">
        <v>42278</v>
      </c>
      <c r="L133" s="100">
        <v>441000</v>
      </c>
      <c r="M133" s="233">
        <f>+L132</f>
        <v>434000</v>
      </c>
      <c r="N133" s="100"/>
      <c r="O133" s="285" t="s">
        <v>50</v>
      </c>
      <c r="P133" s="80" t="s">
        <v>50</v>
      </c>
      <c r="Q133" s="80"/>
      <c r="R133" s="112"/>
      <c r="S133" s="80"/>
      <c r="T133" s="80"/>
      <c r="U133" s="80"/>
      <c r="V133" s="112"/>
      <c r="AB133" s="458"/>
      <c r="AC133" s="458"/>
      <c r="AD133" s="458"/>
      <c r="AE133" s="458"/>
      <c r="AF133" s="458"/>
      <c r="AH133" s="458"/>
      <c r="AI133" s="458">
        <f t="shared" si="7"/>
        <v>0</v>
      </c>
      <c r="AJ133" s="458">
        <f t="shared" si="7"/>
        <v>0</v>
      </c>
      <c r="AK133" s="458">
        <f t="shared" si="7"/>
        <v>0</v>
      </c>
      <c r="AL133" s="458">
        <f t="shared" si="7"/>
        <v>0</v>
      </c>
    </row>
    <row r="134" spans="1:38" s="35" customFormat="1" ht="14.25" customHeight="1">
      <c r="A134" s="470" t="s">
        <v>189</v>
      </c>
      <c r="B134" s="188" t="s">
        <v>223</v>
      </c>
      <c r="C134" s="49" t="s">
        <v>52</v>
      </c>
      <c r="D134" s="49"/>
      <c r="E134" s="49">
        <v>1984</v>
      </c>
      <c r="F134" s="51">
        <v>1500</v>
      </c>
      <c r="G134" s="51">
        <v>25000</v>
      </c>
      <c r="H134" s="49" t="s">
        <v>73</v>
      </c>
      <c r="I134" s="49" t="s">
        <v>11</v>
      </c>
      <c r="J134" s="140">
        <v>41275</v>
      </c>
      <c r="K134" s="140">
        <v>42248</v>
      </c>
      <c r="L134" s="58">
        <v>409000</v>
      </c>
      <c r="M134" s="60">
        <v>297000</v>
      </c>
      <c r="N134" s="58"/>
      <c r="O134" s="286">
        <v>0</v>
      </c>
      <c r="P134" s="34">
        <v>0</v>
      </c>
      <c r="Q134" s="34">
        <v>0</v>
      </c>
      <c r="R134" s="115">
        <v>16</v>
      </c>
      <c r="S134" s="36">
        <f>IF(ISERROR(VLOOKUP($A134,'[1]2014'!$B$4:$R$52,14,0)),0,VLOOKUP($A134,'[1]2014'!$B$4:$R$52,14,0))</f>
        <v>70</v>
      </c>
      <c r="T134" s="36">
        <f>IF(ISERROR(VLOOKUP($A134,'[1]2014'!$B$4:$R$52,15,0)),0,VLOOKUP($A134,'[1]2014'!$B$4:$R$52,15,0))</f>
        <v>0</v>
      </c>
      <c r="U134" s="34">
        <f>IF(ISERROR(VLOOKUP($A134,'[1]2014'!$B$4:$R$52,16,0)),0,VLOOKUP($A134,'[1]2014'!$B$4:$R$52,16,0))</f>
        <v>0</v>
      </c>
      <c r="V134" s="115">
        <f>IF(ISERROR(VLOOKUP($A134,'[1]2014'!$B$4:$R$52,17,0)),0,VLOOKUP($A134,'[1]2014'!$B$4:$R$52,17,0))</f>
        <v>0</v>
      </c>
      <c r="W134" s="35" t="s">
        <v>286</v>
      </c>
      <c r="AB134" s="212">
        <v>16</v>
      </c>
      <c r="AC134" s="212">
        <v>90</v>
      </c>
      <c r="AD134" s="212">
        <v>19</v>
      </c>
      <c r="AE134" s="212">
        <v>0</v>
      </c>
      <c r="AF134" s="212">
        <v>0</v>
      </c>
      <c r="AH134" s="212"/>
      <c r="AI134" s="212">
        <f t="shared" si="7"/>
        <v>20</v>
      </c>
      <c r="AJ134" s="212">
        <f t="shared" si="7"/>
        <v>19</v>
      </c>
      <c r="AK134" s="212">
        <f t="shared" si="7"/>
        <v>0</v>
      </c>
      <c r="AL134" s="212">
        <f t="shared" si="7"/>
        <v>0</v>
      </c>
    </row>
    <row r="135" spans="1:38" s="231" customFormat="1">
      <c r="A135" s="294" t="s">
        <v>190</v>
      </c>
      <c r="B135" s="233"/>
      <c r="C135" s="81" t="s">
        <v>52</v>
      </c>
      <c r="D135" s="81"/>
      <c r="E135" s="81">
        <v>1982</v>
      </c>
      <c r="F135" s="116">
        <v>1500</v>
      </c>
      <c r="G135" s="116">
        <v>25000</v>
      </c>
      <c r="H135" s="81" t="s">
        <v>39</v>
      </c>
      <c r="I135" s="81" t="s">
        <v>40</v>
      </c>
      <c r="J135" s="124">
        <v>41061</v>
      </c>
      <c r="K135" s="124">
        <v>42186</v>
      </c>
      <c r="L135" s="100">
        <v>190000</v>
      </c>
      <c r="M135" s="233">
        <v>222000</v>
      </c>
      <c r="N135" s="100"/>
      <c r="O135" s="285">
        <v>0</v>
      </c>
      <c r="P135" s="80">
        <v>0</v>
      </c>
      <c r="Q135" s="80">
        <v>0</v>
      </c>
      <c r="R135" s="112">
        <v>0</v>
      </c>
      <c r="S135" s="80">
        <f>IF(ISERROR(VLOOKUP($A135,'[1]2014'!$B$4:$R$52,14,0)),0,VLOOKUP($A135,'[1]2014'!$B$4:$R$52,14,0))</f>
        <v>0</v>
      </c>
      <c r="T135" s="80">
        <f>IF(ISERROR(VLOOKUP($A135,'[1]2014'!$B$4:$R$52,15,0)),0,VLOOKUP($A135,'[1]2014'!$B$4:$R$52,15,0))</f>
        <v>0</v>
      </c>
      <c r="U135" s="80">
        <f>IF(ISERROR(VLOOKUP($A135,'[1]2014'!$B$4:$R$52,16,0)),0,VLOOKUP($A135,'[1]2014'!$B$4:$R$52,16,0))</f>
        <v>21</v>
      </c>
      <c r="V135" s="112">
        <f>IF(ISERROR(VLOOKUP($A135,'[1]2014'!$B$4:$R$52,17,0)),0,VLOOKUP($A135,'[1]2014'!$B$4:$R$52,17,0))</f>
        <v>0</v>
      </c>
      <c r="AB135" s="456">
        <v>0</v>
      </c>
      <c r="AC135" s="456">
        <v>0</v>
      </c>
      <c r="AD135" s="456">
        <v>0</v>
      </c>
      <c r="AE135" s="456">
        <v>21</v>
      </c>
      <c r="AF135" s="456">
        <v>0</v>
      </c>
      <c r="AH135" s="456"/>
      <c r="AI135" s="456">
        <f t="shared" si="7"/>
        <v>0</v>
      </c>
      <c r="AJ135" s="456">
        <f t="shared" si="7"/>
        <v>0</v>
      </c>
      <c r="AK135" s="456">
        <f t="shared" si="7"/>
        <v>0</v>
      </c>
      <c r="AL135" s="456">
        <f t="shared" si="7"/>
        <v>0</v>
      </c>
    </row>
    <row r="136" spans="1:38" s="35" customFormat="1" ht="14.25" customHeight="1">
      <c r="A136" s="363" t="s">
        <v>106</v>
      </c>
      <c r="B136" s="181"/>
      <c r="C136" s="49" t="s">
        <v>52</v>
      </c>
      <c r="D136" s="49"/>
      <c r="E136" s="49">
        <v>1983</v>
      </c>
      <c r="F136" s="51">
        <v>1500</v>
      </c>
      <c r="G136" s="51">
        <v>25000</v>
      </c>
      <c r="H136" s="49" t="s">
        <v>45</v>
      </c>
      <c r="I136" s="122"/>
      <c r="J136" s="119"/>
      <c r="K136" s="119" t="s">
        <v>75</v>
      </c>
      <c r="L136" s="58"/>
      <c r="M136" s="60"/>
      <c r="N136" s="58"/>
      <c r="O136" s="286">
        <v>0</v>
      </c>
      <c r="P136" s="34">
        <v>0</v>
      </c>
      <c r="Q136" s="34">
        <v>0</v>
      </c>
      <c r="R136" s="115">
        <v>0</v>
      </c>
      <c r="S136" s="34">
        <f>IF(ISERROR(VLOOKUP($A136,'[1]2014'!$B$4:$R$52,14,0)),0,VLOOKUP($A136,'[1]2014'!$B$4:$R$52,14,0))</f>
        <v>0</v>
      </c>
      <c r="T136" s="34">
        <f>IF(ISERROR(VLOOKUP($A136,'[1]2014'!$B$4:$R$52,15,0)),0,VLOOKUP($A136,'[1]2014'!$B$4:$R$52,15,0))</f>
        <v>0</v>
      </c>
      <c r="U136" s="34">
        <f>IF(ISERROR(VLOOKUP($A136,'[1]2014'!$B$4:$R$52,16,0)),0,VLOOKUP($A136,'[1]2014'!$B$4:$R$52,16,0))</f>
        <v>0</v>
      </c>
      <c r="V136" s="115">
        <f>IF(ISERROR(VLOOKUP($A136,'[1]2014'!$B$4:$R$52,17,0)),0,VLOOKUP($A136,'[1]2014'!$B$4:$R$52,17,0))</f>
        <v>0</v>
      </c>
      <c r="AB136" s="212">
        <v>0</v>
      </c>
      <c r="AC136" s="212">
        <v>0</v>
      </c>
      <c r="AD136" s="212">
        <v>0</v>
      </c>
      <c r="AE136" s="212">
        <v>0</v>
      </c>
      <c r="AF136" s="212">
        <v>0</v>
      </c>
      <c r="AH136" s="212"/>
      <c r="AI136" s="212">
        <f t="shared" si="7"/>
        <v>0</v>
      </c>
      <c r="AJ136" s="212">
        <f t="shared" si="7"/>
        <v>0</v>
      </c>
      <c r="AK136" s="212">
        <f t="shared" si="7"/>
        <v>0</v>
      </c>
      <c r="AL136" s="212">
        <f t="shared" si="7"/>
        <v>0</v>
      </c>
    </row>
    <row r="137" spans="1:38" s="231" customFormat="1">
      <c r="A137" s="294" t="s">
        <v>16</v>
      </c>
      <c r="B137" s="101">
        <v>-7</v>
      </c>
      <c r="C137" s="81" t="s">
        <v>52</v>
      </c>
      <c r="D137" s="81"/>
      <c r="E137" s="81" t="s">
        <v>25</v>
      </c>
      <c r="F137" s="116">
        <v>1500</v>
      </c>
      <c r="G137" s="116">
        <v>25000</v>
      </c>
      <c r="H137" s="81" t="s">
        <v>33</v>
      </c>
      <c r="I137" s="81" t="s">
        <v>124</v>
      </c>
      <c r="J137" s="124">
        <v>41153</v>
      </c>
      <c r="K137" s="124">
        <v>41998</v>
      </c>
      <c r="L137" s="100">
        <v>311000</v>
      </c>
      <c r="M137" s="233">
        <v>275000</v>
      </c>
      <c r="N137" s="100"/>
      <c r="O137" s="285">
        <v>0</v>
      </c>
      <c r="P137" s="80">
        <v>0</v>
      </c>
      <c r="Q137" s="80">
        <v>0</v>
      </c>
      <c r="R137" s="112">
        <v>0</v>
      </c>
      <c r="S137" s="285">
        <f>IF(ISERROR(VLOOKUP($A137,'[1]2014'!$B$4:$R$52,14,0)),0,VLOOKUP($A137,'[1]2014'!$B$4:$R$52,14,0))</f>
        <v>35</v>
      </c>
      <c r="T137" s="80">
        <f>IF(ISERROR(VLOOKUP($A137,'[1]2014'!$B$4:$R$52,15,0)),0,VLOOKUP($A137,'[1]2014'!$B$4:$R$52,15,0))</f>
        <v>0</v>
      </c>
      <c r="U137" s="80">
        <f>IF(ISERROR(VLOOKUP($A137,'[1]2014'!$B$4:$R$52,16,0)),0,VLOOKUP($A137,'[1]2014'!$B$4:$R$52,16,0))</f>
        <v>0</v>
      </c>
      <c r="V137" s="112">
        <f>IF(ISERROR(VLOOKUP($A137,'[1]2014'!$B$4:$R$52,17,0)),0,VLOOKUP($A137,'[1]2014'!$B$4:$R$52,17,0))</f>
        <v>0</v>
      </c>
      <c r="AB137" s="456">
        <v>0</v>
      </c>
      <c r="AC137" s="456">
        <v>35</v>
      </c>
      <c r="AD137" s="456">
        <v>0</v>
      </c>
      <c r="AE137" s="456">
        <v>0</v>
      </c>
      <c r="AF137" s="456">
        <v>0</v>
      </c>
      <c r="AH137" s="456"/>
      <c r="AI137" s="456">
        <f t="shared" si="7"/>
        <v>0</v>
      </c>
      <c r="AJ137" s="456">
        <f t="shared" si="7"/>
        <v>0</v>
      </c>
      <c r="AK137" s="456">
        <f t="shared" si="7"/>
        <v>0</v>
      </c>
      <c r="AL137" s="456">
        <f t="shared" si="7"/>
        <v>0</v>
      </c>
    </row>
    <row r="138" spans="1:38" s="35" customFormat="1" ht="14.25" customHeight="1">
      <c r="A138" s="128" t="s">
        <v>191</v>
      </c>
      <c r="B138" s="254" t="s">
        <v>142</v>
      </c>
      <c r="C138" s="49" t="s">
        <v>52</v>
      </c>
      <c r="D138" s="49"/>
      <c r="E138" s="49">
        <v>1983</v>
      </c>
      <c r="F138" s="51">
        <v>1500</v>
      </c>
      <c r="G138" s="51">
        <v>25000</v>
      </c>
      <c r="H138" s="49" t="s">
        <v>31</v>
      </c>
      <c r="I138" s="49" t="s">
        <v>115</v>
      </c>
      <c r="J138" s="140">
        <v>41275</v>
      </c>
      <c r="K138" s="140">
        <v>42005</v>
      </c>
      <c r="L138" s="58">
        <v>453000</v>
      </c>
      <c r="M138" s="60">
        <v>495000</v>
      </c>
      <c r="N138" s="58"/>
      <c r="O138" s="286">
        <v>0</v>
      </c>
      <c r="P138" s="34">
        <v>0</v>
      </c>
      <c r="Q138" s="34">
        <v>0</v>
      </c>
      <c r="R138" s="115">
        <v>0</v>
      </c>
      <c r="S138" s="34">
        <f>IF(ISERROR(VLOOKUP($A138,'[1]2014'!$B$4:$R$52,14,0)),0,VLOOKUP($A138,'[1]2014'!$B$4:$R$52,14,0))</f>
        <v>0</v>
      </c>
      <c r="T138" s="34">
        <f>IF(ISERROR(VLOOKUP($A138,'[1]2014'!$B$4:$R$52,15,0)),0,VLOOKUP($A138,'[1]2014'!$B$4:$R$52,15,0))</f>
        <v>0</v>
      </c>
      <c r="U138" s="34">
        <f>IF(ISERROR(VLOOKUP($A138,'[1]2014'!$B$4:$R$52,16,0)),0,VLOOKUP($A138,'[1]2014'!$B$4:$R$52,16,0))</f>
        <v>0</v>
      </c>
      <c r="V138" s="115">
        <f>IF(ISERROR(VLOOKUP($A138,'[1]2014'!$B$4:$R$52,17,0)),0,VLOOKUP($A138,'[1]2014'!$B$4:$R$52,17,0))</f>
        <v>0</v>
      </c>
      <c r="AB138" s="212">
        <v>0</v>
      </c>
      <c r="AC138" s="212">
        <v>0</v>
      </c>
      <c r="AD138" s="212">
        <v>0</v>
      </c>
      <c r="AE138" s="212">
        <v>0</v>
      </c>
      <c r="AF138" s="212">
        <v>0</v>
      </c>
      <c r="AH138" s="212"/>
      <c r="AI138" s="212">
        <f t="shared" si="7"/>
        <v>0</v>
      </c>
      <c r="AJ138" s="212">
        <f t="shared" si="7"/>
        <v>0</v>
      </c>
      <c r="AK138" s="212">
        <f t="shared" si="7"/>
        <v>0</v>
      </c>
      <c r="AL138" s="212">
        <f t="shared" si="7"/>
        <v>0</v>
      </c>
    </row>
    <row r="139" spans="1:38" s="35" customFormat="1" ht="14.25" customHeight="1">
      <c r="A139" s="128"/>
      <c r="B139" s="254" t="s">
        <v>142</v>
      </c>
      <c r="C139" s="49"/>
      <c r="D139" s="49"/>
      <c r="E139" s="49"/>
      <c r="F139" s="51"/>
      <c r="G139" s="51"/>
      <c r="H139" s="49" t="s">
        <v>31</v>
      </c>
      <c r="I139" s="49" t="s">
        <v>115</v>
      </c>
      <c r="J139" s="140">
        <f>+K138</f>
        <v>42005</v>
      </c>
      <c r="K139" s="140">
        <v>42552</v>
      </c>
      <c r="L139" s="58">
        <v>499000</v>
      </c>
      <c r="M139" s="60">
        <f>+L138</f>
        <v>453000</v>
      </c>
      <c r="N139" s="58"/>
      <c r="O139" s="286"/>
      <c r="P139" s="34"/>
      <c r="Q139" s="34"/>
      <c r="R139" s="115"/>
      <c r="S139" s="34"/>
      <c r="T139" s="34"/>
      <c r="U139" s="34"/>
      <c r="V139" s="115"/>
      <c r="AB139" s="212"/>
      <c r="AC139" s="212"/>
      <c r="AD139" s="212"/>
      <c r="AE139" s="212"/>
      <c r="AF139" s="212"/>
      <c r="AH139" s="212"/>
      <c r="AI139" s="212">
        <f t="shared" si="7"/>
        <v>0</v>
      </c>
      <c r="AJ139" s="212">
        <f t="shared" si="7"/>
        <v>0</v>
      </c>
      <c r="AK139" s="212">
        <f t="shared" si="7"/>
        <v>0</v>
      </c>
      <c r="AL139" s="212">
        <f t="shared" si="7"/>
        <v>0</v>
      </c>
    </row>
    <row r="140" spans="1:38" s="231" customFormat="1" ht="14.25" customHeight="1">
      <c r="A140" s="397" t="s">
        <v>192</v>
      </c>
      <c r="B140" s="376" t="s">
        <v>142</v>
      </c>
      <c r="C140" s="81" t="s">
        <v>52</v>
      </c>
      <c r="D140" s="81"/>
      <c r="E140" s="81" t="s">
        <v>20</v>
      </c>
      <c r="F140" s="116">
        <v>1500</v>
      </c>
      <c r="G140" s="116">
        <v>25000</v>
      </c>
      <c r="H140" s="81" t="s">
        <v>31</v>
      </c>
      <c r="I140" s="81" t="s">
        <v>105</v>
      </c>
      <c r="J140" s="120">
        <v>41061</v>
      </c>
      <c r="K140" s="120">
        <v>42125</v>
      </c>
      <c r="L140" s="100">
        <v>397000</v>
      </c>
      <c r="M140" s="233">
        <v>447000</v>
      </c>
      <c r="N140" s="100"/>
      <c r="O140" s="285">
        <v>15</v>
      </c>
      <c r="P140" s="80">
        <v>76</v>
      </c>
      <c r="Q140" s="80">
        <v>0</v>
      </c>
      <c r="R140" s="112">
        <v>0</v>
      </c>
      <c r="S140" s="80">
        <f>IF(ISERROR(VLOOKUP($A140,'[1]2014'!$B$4:$R$52,14,0)),0,VLOOKUP($A140,'[1]2014'!$B$4:$R$52,14,0))</f>
        <v>0</v>
      </c>
      <c r="T140" s="80">
        <f>IF(ISERROR(VLOOKUP($A140,'[1]2014'!$B$4:$R$52,15,0)),0,VLOOKUP($A140,'[1]2014'!$B$4:$R$52,15,0))</f>
        <v>0</v>
      </c>
      <c r="U140" s="80">
        <f>IF(ISERROR(VLOOKUP($A140,'[1]2014'!$B$4:$R$52,16,0)),0,VLOOKUP($A140,'[1]2014'!$B$4:$R$52,16,0))</f>
        <v>0</v>
      </c>
      <c r="V140" s="112">
        <f>IF(ISERROR(VLOOKUP($A140,'[1]2014'!$B$4:$R$52,17,0)),0,VLOOKUP($A140,'[1]2014'!$B$4:$R$52,17,0))</f>
        <v>0</v>
      </c>
      <c r="AB140" s="456">
        <v>0</v>
      </c>
      <c r="AC140" s="456">
        <v>0</v>
      </c>
      <c r="AD140" s="456">
        <v>0</v>
      </c>
      <c r="AE140" s="456">
        <v>0</v>
      </c>
      <c r="AF140" s="456">
        <v>0</v>
      </c>
      <c r="AH140" s="456"/>
      <c r="AI140" s="456">
        <f t="shared" si="7"/>
        <v>0</v>
      </c>
      <c r="AJ140" s="456">
        <f t="shared" si="7"/>
        <v>0</v>
      </c>
      <c r="AK140" s="456">
        <f t="shared" si="7"/>
        <v>0</v>
      </c>
      <c r="AL140" s="456">
        <f t="shared" si="7"/>
        <v>0</v>
      </c>
    </row>
    <row r="141" spans="1:38" s="35" customFormat="1" ht="14.25" customHeight="1">
      <c r="A141" s="178" t="s">
        <v>193</v>
      </c>
      <c r="B141" s="254">
        <v>-7</v>
      </c>
      <c r="C141" s="49" t="s">
        <v>52</v>
      </c>
      <c r="D141" s="49"/>
      <c r="E141" s="49" t="s">
        <v>21</v>
      </c>
      <c r="F141" s="51">
        <v>1500</v>
      </c>
      <c r="G141" s="51">
        <v>25000</v>
      </c>
      <c r="H141" s="49" t="s">
        <v>29</v>
      </c>
      <c r="I141" s="49" t="s">
        <v>57</v>
      </c>
      <c r="J141" s="119">
        <v>41487</v>
      </c>
      <c r="K141" s="119">
        <v>41671</v>
      </c>
      <c r="L141" s="58">
        <v>426000</v>
      </c>
      <c r="M141" s="60">
        <v>252000</v>
      </c>
      <c r="N141" s="58"/>
      <c r="O141" s="286">
        <v>0</v>
      </c>
      <c r="P141" s="34">
        <v>0</v>
      </c>
      <c r="Q141" s="34">
        <v>0</v>
      </c>
      <c r="R141" s="115">
        <v>0</v>
      </c>
      <c r="S141" s="34">
        <f>IF(ISERROR(VLOOKUP($A141,'[1]2014'!$B$4:$R$52,14,0)),0,VLOOKUP($A141,'[1]2014'!$B$4:$R$52,14,0))</f>
        <v>0</v>
      </c>
      <c r="T141" s="34">
        <f>IF(ISERROR(VLOOKUP($A141,'[1]2014'!$B$4:$R$52,15,0)),0,VLOOKUP($A141,'[1]2014'!$B$4:$R$52,15,0))</f>
        <v>0</v>
      </c>
      <c r="U141" s="34">
        <f>IF(ISERROR(VLOOKUP($A141,'[1]2014'!$B$4:$R$52,16,0)),0,VLOOKUP($A141,'[1]2014'!$B$4:$R$52,16,0))</f>
        <v>0</v>
      </c>
      <c r="V141" s="115">
        <f>IF(ISERROR(VLOOKUP($A141,'[1]2014'!$B$4:$R$52,17,0)),0,VLOOKUP($A141,'[1]2014'!$B$4:$R$52,17,0))</f>
        <v>0</v>
      </c>
      <c r="AB141" s="212">
        <v>0</v>
      </c>
      <c r="AC141" s="212">
        <v>0</v>
      </c>
      <c r="AD141" s="212">
        <v>0</v>
      </c>
      <c r="AE141" s="212">
        <v>0</v>
      </c>
      <c r="AF141" s="212">
        <v>0</v>
      </c>
      <c r="AH141" s="212"/>
      <c r="AI141" s="212">
        <f t="shared" si="7"/>
        <v>0</v>
      </c>
      <c r="AJ141" s="212">
        <f t="shared" si="7"/>
        <v>0</v>
      </c>
      <c r="AK141" s="212">
        <f t="shared" si="7"/>
        <v>0</v>
      </c>
      <c r="AL141" s="212">
        <f t="shared" si="7"/>
        <v>0</v>
      </c>
    </row>
    <row r="142" spans="1:38" s="35" customFormat="1" ht="14.25" customHeight="1">
      <c r="A142" s="178"/>
      <c r="B142" s="254">
        <v>-7</v>
      </c>
      <c r="C142" s="49"/>
      <c r="D142" s="49"/>
      <c r="E142" s="49"/>
      <c r="F142" s="51"/>
      <c r="G142" s="51"/>
      <c r="H142" s="49" t="s">
        <v>29</v>
      </c>
      <c r="I142" s="49" t="s">
        <v>113</v>
      </c>
      <c r="J142" s="119">
        <v>41671</v>
      </c>
      <c r="K142" s="119">
        <v>41852</v>
      </c>
      <c r="L142" s="58">
        <v>407000</v>
      </c>
      <c r="M142" s="60">
        <v>426000</v>
      </c>
      <c r="N142" s="58"/>
      <c r="O142" s="286" t="s">
        <v>50</v>
      </c>
      <c r="P142" s="34" t="s">
        <v>50</v>
      </c>
      <c r="Q142" s="34"/>
      <c r="R142" s="115"/>
      <c r="S142" s="34"/>
      <c r="T142" s="34"/>
      <c r="U142" s="34"/>
      <c r="V142" s="115"/>
      <c r="AB142" s="212"/>
      <c r="AC142" s="212"/>
      <c r="AD142" s="212"/>
      <c r="AE142" s="212"/>
      <c r="AF142" s="212"/>
      <c r="AH142" s="212"/>
      <c r="AI142" s="212">
        <f t="shared" si="7"/>
        <v>0</v>
      </c>
      <c r="AJ142" s="212">
        <f t="shared" si="7"/>
        <v>0</v>
      </c>
      <c r="AK142" s="212">
        <f t="shared" si="7"/>
        <v>0</v>
      </c>
      <c r="AL142" s="212">
        <f t="shared" si="7"/>
        <v>0</v>
      </c>
    </row>
    <row r="143" spans="1:38" s="35" customFormat="1" ht="14.25" customHeight="1">
      <c r="A143" s="178"/>
      <c r="B143" s="254">
        <v>-7</v>
      </c>
      <c r="C143" s="49"/>
      <c r="D143" s="49"/>
      <c r="E143" s="49"/>
      <c r="F143" s="51"/>
      <c r="G143" s="51"/>
      <c r="H143" s="49" t="s">
        <v>29</v>
      </c>
      <c r="I143" s="49" t="s">
        <v>113</v>
      </c>
      <c r="J143" s="119">
        <f>+K142</f>
        <v>41852</v>
      </c>
      <c r="K143" s="119">
        <v>41944</v>
      </c>
      <c r="L143" s="58">
        <v>413000</v>
      </c>
      <c r="M143" s="60">
        <f>+L142</f>
        <v>407000</v>
      </c>
      <c r="N143" s="58"/>
      <c r="O143" s="286" t="s">
        <v>50</v>
      </c>
      <c r="P143" s="34" t="s">
        <v>50</v>
      </c>
      <c r="Q143" s="34"/>
      <c r="R143" s="115"/>
      <c r="S143" s="34"/>
      <c r="T143" s="34"/>
      <c r="U143" s="34"/>
      <c r="V143" s="115"/>
      <c r="AB143" s="212"/>
      <c r="AC143" s="212"/>
      <c r="AD143" s="212"/>
      <c r="AE143" s="212"/>
      <c r="AF143" s="212"/>
      <c r="AH143" s="212"/>
      <c r="AI143" s="212">
        <f t="shared" si="7"/>
        <v>0</v>
      </c>
      <c r="AJ143" s="212">
        <f t="shared" si="7"/>
        <v>0</v>
      </c>
      <c r="AK143" s="212">
        <f t="shared" si="7"/>
        <v>0</v>
      </c>
      <c r="AL143" s="212">
        <f t="shared" si="7"/>
        <v>0</v>
      </c>
    </row>
    <row r="144" spans="1:38" s="35" customFormat="1" ht="14.25" customHeight="1">
      <c r="A144" s="178"/>
      <c r="B144" s="60">
        <v>-7</v>
      </c>
      <c r="C144" s="49"/>
      <c r="D144" s="49"/>
      <c r="E144" s="49"/>
      <c r="F144" s="51"/>
      <c r="G144" s="51"/>
      <c r="H144" s="49" t="s">
        <v>29</v>
      </c>
      <c r="I144" s="49" t="s">
        <v>113</v>
      </c>
      <c r="J144" s="119">
        <v>41944</v>
      </c>
      <c r="K144" s="119">
        <v>42036</v>
      </c>
      <c r="L144" s="58">
        <v>383000</v>
      </c>
      <c r="M144" s="60">
        <f>+L143</f>
        <v>413000</v>
      </c>
      <c r="N144" s="58"/>
      <c r="O144" s="286" t="s">
        <v>50</v>
      </c>
      <c r="P144" s="34" t="s">
        <v>50</v>
      </c>
      <c r="Q144" s="34"/>
      <c r="R144" s="115"/>
      <c r="S144" s="34"/>
      <c r="T144" s="34"/>
      <c r="U144" s="34"/>
      <c r="V144" s="115"/>
      <c r="AB144" s="212"/>
      <c r="AC144" s="212"/>
      <c r="AD144" s="212"/>
      <c r="AE144" s="212"/>
      <c r="AF144" s="212"/>
      <c r="AH144" s="212"/>
      <c r="AI144" s="212">
        <f t="shared" si="7"/>
        <v>0</v>
      </c>
      <c r="AJ144" s="212">
        <f t="shared" si="7"/>
        <v>0</v>
      </c>
      <c r="AK144" s="212">
        <f t="shared" si="7"/>
        <v>0</v>
      </c>
      <c r="AL144" s="212">
        <f t="shared" si="7"/>
        <v>0</v>
      </c>
    </row>
    <row r="145" spans="1:38" s="343" customFormat="1" ht="14.25" customHeight="1">
      <c r="A145" s="294" t="s">
        <v>107</v>
      </c>
      <c r="B145" s="233"/>
      <c r="C145" s="81" t="s">
        <v>52</v>
      </c>
      <c r="D145" s="81"/>
      <c r="E145" s="81" t="s">
        <v>49</v>
      </c>
      <c r="F145" s="116">
        <v>1250</v>
      </c>
      <c r="G145" s="116">
        <v>25000</v>
      </c>
      <c r="H145" s="81" t="s">
        <v>29</v>
      </c>
      <c r="I145" s="81"/>
      <c r="J145" s="120"/>
      <c r="K145" s="120" t="s">
        <v>75</v>
      </c>
      <c r="L145" s="100"/>
      <c r="M145" s="233"/>
      <c r="N145" s="100"/>
      <c r="O145" s="285">
        <v>0</v>
      </c>
      <c r="P145" s="80">
        <v>0</v>
      </c>
      <c r="Q145" s="80">
        <v>0</v>
      </c>
      <c r="R145" s="112">
        <v>0</v>
      </c>
      <c r="S145" s="80">
        <f>IF(ISERROR(VLOOKUP($A145,'[1]2014'!$B$4:$R$52,14,0)),0,VLOOKUP($A145,'[1]2014'!$B$4:$R$52,14,0))</f>
        <v>0</v>
      </c>
      <c r="T145" s="80">
        <f>IF(ISERROR(VLOOKUP($A145,'[1]2014'!$B$4:$R$52,15,0)),0,VLOOKUP($A145,'[1]2014'!$B$4:$R$52,15,0))</f>
        <v>0</v>
      </c>
      <c r="U145" s="80">
        <f>IF(ISERROR(VLOOKUP($A145,'[1]2014'!$B$4:$R$52,16,0)),0,VLOOKUP($A145,'[1]2014'!$B$4:$R$52,16,0))</f>
        <v>0</v>
      </c>
      <c r="V145" s="112">
        <f>IF(ISERROR(VLOOKUP($A145,'[1]2014'!$B$4:$R$52,17,0)),0,VLOOKUP($A145,'[1]2014'!$B$4:$R$52,17,0))</f>
        <v>0</v>
      </c>
      <c r="AB145" s="458">
        <v>0</v>
      </c>
      <c r="AC145" s="458">
        <v>0</v>
      </c>
      <c r="AD145" s="458">
        <v>0</v>
      </c>
      <c r="AE145" s="458">
        <v>0</v>
      </c>
      <c r="AF145" s="458">
        <v>0</v>
      </c>
      <c r="AH145" s="458"/>
      <c r="AI145" s="458">
        <f t="shared" si="7"/>
        <v>0</v>
      </c>
      <c r="AJ145" s="458">
        <f t="shared" si="7"/>
        <v>0</v>
      </c>
      <c r="AK145" s="458">
        <f t="shared" si="7"/>
        <v>0</v>
      </c>
      <c r="AL145" s="458">
        <f t="shared" si="7"/>
        <v>0</v>
      </c>
    </row>
    <row r="146" spans="1:38" s="35" customFormat="1" ht="14.25" customHeight="1">
      <c r="A146" s="160" t="s">
        <v>201</v>
      </c>
      <c r="B146" s="344" t="s">
        <v>248</v>
      </c>
      <c r="C146" s="167" t="s">
        <v>52</v>
      </c>
      <c r="D146" s="167"/>
      <c r="E146" s="167" t="s">
        <v>26</v>
      </c>
      <c r="F146" s="168">
        <v>1000</v>
      </c>
      <c r="G146" s="168">
        <v>25000</v>
      </c>
      <c r="H146" s="167" t="s">
        <v>29</v>
      </c>
      <c r="I146" s="167" t="s">
        <v>205</v>
      </c>
      <c r="J146" s="336">
        <v>41426</v>
      </c>
      <c r="K146" s="336">
        <v>42430</v>
      </c>
      <c r="L146" s="104">
        <v>378000</v>
      </c>
      <c r="M146" s="345">
        <v>335000</v>
      </c>
      <c r="O146" s="288">
        <v>49.666666666666671</v>
      </c>
      <c r="P146" s="56">
        <v>91</v>
      </c>
      <c r="Q146" s="56">
        <v>9.5833333333333339</v>
      </c>
      <c r="R146" s="129">
        <v>86</v>
      </c>
      <c r="S146" s="56">
        <f>IF(ISERROR(VLOOKUP($A146,'[1]2014'!$B$4:$R$52,14,0)),0,VLOOKUP($A146,'[1]2014'!$B$4:$R$52,14,0))</f>
        <v>4</v>
      </c>
      <c r="T146" s="56">
        <f>IF(ISERROR(VLOOKUP($A146,'[1]2014'!$B$4:$R$52,15,0)),0,VLOOKUP($A146,'[1]2014'!$B$4:$R$52,15,0))</f>
        <v>0</v>
      </c>
      <c r="U146" s="56">
        <f>IF(ISERROR(VLOOKUP($A146,'[1]2014'!$B$4:$R$52,16,0)),0,VLOOKUP($A146,'[1]2014'!$B$4:$R$52,16,0))</f>
        <v>0</v>
      </c>
      <c r="V146" s="129">
        <f>IF(ISERROR(VLOOKUP($A146,'[1]2014'!$B$4:$R$52,17,0)),0,VLOOKUP($A146,'[1]2014'!$B$4:$R$52,17,0))</f>
        <v>0</v>
      </c>
      <c r="AB146" s="212">
        <v>86</v>
      </c>
      <c r="AC146" s="212">
        <v>2</v>
      </c>
      <c r="AD146" s="212">
        <v>0</v>
      </c>
      <c r="AE146" s="212">
        <v>0</v>
      </c>
      <c r="AF146" s="212">
        <v>0</v>
      </c>
      <c r="AH146" s="212"/>
      <c r="AI146" s="212">
        <f t="shared" si="7"/>
        <v>-2</v>
      </c>
      <c r="AJ146" s="212">
        <f t="shared" si="7"/>
        <v>0</v>
      </c>
      <c r="AK146" s="212">
        <f t="shared" si="7"/>
        <v>0</v>
      </c>
      <c r="AL146" s="212">
        <f t="shared" si="7"/>
        <v>0</v>
      </c>
    </row>
    <row r="147" spans="1:38" ht="6" customHeight="1">
      <c r="A147" s="35"/>
      <c r="B147" s="165"/>
      <c r="C147" s="35"/>
      <c r="D147" s="35"/>
      <c r="E147" s="35"/>
      <c r="F147" s="35"/>
      <c r="G147" s="35"/>
      <c r="H147" s="35"/>
      <c r="I147" s="35"/>
      <c r="J147" s="347"/>
      <c r="K147" s="347"/>
      <c r="L147" s="235"/>
      <c r="M147" s="235"/>
      <c r="O147" s="283"/>
      <c r="P147" s="179"/>
      <c r="Q147" s="179"/>
      <c r="R147" s="123"/>
      <c r="S147" s="212"/>
      <c r="T147" s="212"/>
      <c r="U147" s="212"/>
      <c r="V147" s="123"/>
      <c r="AB147" s="457"/>
      <c r="AC147" s="457"/>
      <c r="AD147" s="457"/>
      <c r="AE147" s="457"/>
      <c r="AF147" s="457"/>
      <c r="AH147" s="457"/>
      <c r="AI147" s="457"/>
      <c r="AJ147" s="457"/>
      <c r="AK147" s="457"/>
      <c r="AL147" s="457"/>
    </row>
    <row r="148" spans="1:38" s="35" customFormat="1">
      <c r="A148" s="455"/>
      <c r="B148" s="58"/>
      <c r="C148" s="49"/>
      <c r="D148" s="49"/>
      <c r="E148" s="49"/>
      <c r="F148" s="51"/>
      <c r="G148" s="51"/>
      <c r="H148" s="49"/>
      <c r="I148" s="49"/>
      <c r="J148" s="270"/>
      <c r="K148" s="119"/>
      <c r="L148" s="58"/>
      <c r="M148" s="227" t="s">
        <v>84</v>
      </c>
      <c r="N148" s="227"/>
      <c r="O148" s="284">
        <f t="shared" ref="O148:V148" si="11">+SUM(O105:O146)</f>
        <v>117.66666666666667</v>
      </c>
      <c r="P148" s="55">
        <f t="shared" si="11"/>
        <v>322</v>
      </c>
      <c r="Q148" s="55">
        <f t="shared" si="11"/>
        <v>253.53125000000003</v>
      </c>
      <c r="R148" s="55">
        <f t="shared" si="11"/>
        <v>209</v>
      </c>
      <c r="S148" s="284">
        <f t="shared" si="11"/>
        <v>224</v>
      </c>
      <c r="T148" s="55">
        <f t="shared" si="11"/>
        <v>110</v>
      </c>
      <c r="U148" s="55">
        <f t="shared" si="11"/>
        <v>86</v>
      </c>
      <c r="V148" s="381">
        <f t="shared" si="11"/>
        <v>20</v>
      </c>
      <c r="AB148" s="212">
        <v>232</v>
      </c>
      <c r="AC148" s="212">
        <v>341</v>
      </c>
      <c r="AD148" s="212">
        <v>42</v>
      </c>
      <c r="AE148" s="212">
        <v>51</v>
      </c>
      <c r="AF148" s="212">
        <v>20</v>
      </c>
      <c r="AH148" s="212"/>
      <c r="AI148" s="212"/>
      <c r="AJ148" s="212"/>
      <c r="AK148" s="212"/>
      <c r="AL148" s="212"/>
    </row>
    <row r="149" spans="1:38" s="35" customFormat="1" ht="6" customHeight="1">
      <c r="A149" s="52"/>
      <c r="B149" s="171"/>
      <c r="C149" s="52"/>
      <c r="J149" s="347"/>
      <c r="K149" s="347"/>
      <c r="L149" s="235"/>
      <c r="M149" s="273"/>
      <c r="O149" s="172"/>
      <c r="P149" s="172"/>
      <c r="Q149" s="172"/>
      <c r="R149" s="172"/>
      <c r="S149" s="54">
        <f>IF(ISERROR(VLOOKUP($A149,'[1]2014'!$B$4:$R$52,14,0)),0,VLOOKUP($A149,'[1]2014'!$B$4:$R$52,14,0))</f>
        <v>0</v>
      </c>
      <c r="T149" s="54">
        <f>IF(ISERROR(VLOOKUP($A149,'[1]2014'!$B$4:$R$52,15,0)),0,VLOOKUP($A149,'[1]2014'!$B$4:$R$52,15,0))</f>
        <v>0</v>
      </c>
      <c r="U149" s="54">
        <f>IF(ISERROR(VLOOKUP($A149,'[1]2014'!$B$4:$R$52,16,0)),0,VLOOKUP($A149,'[1]2014'!$B$4:$R$52,16,0))</f>
        <v>0</v>
      </c>
      <c r="V149" s="54">
        <f>IF(ISERROR(VLOOKUP($A149,'[1]2014'!$B$4:$R$52,17,0)),0,VLOOKUP($A149,'[1]2014'!$B$4:$R$52,17,0))</f>
        <v>0</v>
      </c>
      <c r="AB149" s="212"/>
      <c r="AC149" s="212"/>
      <c r="AD149" s="212"/>
      <c r="AE149" s="212"/>
      <c r="AF149" s="212"/>
      <c r="AH149" s="212"/>
      <c r="AI149" s="212"/>
      <c r="AJ149" s="212"/>
      <c r="AK149" s="212"/>
      <c r="AL149" s="212"/>
    </row>
    <row r="150" spans="1:38" s="35" customFormat="1" ht="15.75" customHeight="1">
      <c r="A150" s="191" t="s">
        <v>276</v>
      </c>
      <c r="B150" s="197"/>
      <c r="C150" s="193"/>
      <c r="D150" s="194"/>
      <c r="E150" s="195"/>
      <c r="F150" s="194"/>
      <c r="G150" s="194"/>
      <c r="H150" s="194"/>
      <c r="I150" s="194"/>
      <c r="J150" s="267"/>
      <c r="K150" s="267"/>
      <c r="L150" s="274"/>
      <c r="M150" s="275"/>
      <c r="N150" s="259"/>
      <c r="O150" s="282"/>
      <c r="P150" s="238"/>
      <c r="Q150" s="238"/>
      <c r="R150" s="236"/>
      <c r="S150" s="282"/>
      <c r="T150" s="238"/>
      <c r="U150" s="238"/>
      <c r="V150" s="236"/>
      <c r="AB150" s="212"/>
      <c r="AC150" s="212"/>
      <c r="AD150" s="212"/>
      <c r="AE150" s="212"/>
      <c r="AF150" s="212"/>
      <c r="AH150" s="212"/>
      <c r="AI150" s="212"/>
      <c r="AJ150" s="212"/>
      <c r="AK150" s="212"/>
      <c r="AL150" s="212"/>
    </row>
    <row r="151" spans="1:38" s="35" customFormat="1" ht="6" customHeight="1">
      <c r="A151" s="141"/>
      <c r="B151" s="188"/>
      <c r="C151" s="142"/>
      <c r="D151" s="142"/>
      <c r="E151" s="143"/>
      <c r="F151" s="144"/>
      <c r="G151" s="144"/>
      <c r="H151" s="139"/>
      <c r="I151" s="140"/>
      <c r="J151" s="140"/>
      <c r="K151" s="140"/>
      <c r="L151" s="145"/>
      <c r="M151" s="248"/>
      <c r="N151" s="145"/>
      <c r="O151" s="37">
        <v>0</v>
      </c>
      <c r="P151" s="38">
        <v>0</v>
      </c>
      <c r="Q151" s="38">
        <v>0</v>
      </c>
      <c r="R151" s="166">
        <v>0</v>
      </c>
      <c r="S151" s="54">
        <f>IF(ISERROR(VLOOKUP($A151,'[1]2014'!$B$4:$R$52,14,0)),0,VLOOKUP($A151,'[1]2014'!$B$4:$R$52,14,0))</f>
        <v>0</v>
      </c>
      <c r="T151" s="54">
        <f>IF(ISERROR(VLOOKUP($A151,'[1]2014'!$B$4:$R$52,15,0)),0,VLOOKUP($A151,'[1]2014'!$B$4:$R$52,15,0))</f>
        <v>0</v>
      </c>
      <c r="U151" s="54">
        <f>IF(ISERROR(VLOOKUP($A151,'[1]2014'!$B$4:$R$52,16,0)),0,VLOOKUP($A151,'[1]2014'!$B$4:$R$52,16,0))</f>
        <v>0</v>
      </c>
      <c r="V151" s="136">
        <f>IF(ISERROR(VLOOKUP($A151,'[1]2014'!$B$4:$R$52,17,0)),0,VLOOKUP($A151,'[1]2014'!$B$4:$R$52,17,0))</f>
        <v>0</v>
      </c>
      <c r="AB151" s="212">
        <v>0</v>
      </c>
      <c r="AC151" s="212">
        <v>0</v>
      </c>
      <c r="AD151" s="212">
        <v>0</v>
      </c>
      <c r="AE151" s="212">
        <v>0</v>
      </c>
      <c r="AF151" s="212">
        <v>0</v>
      </c>
      <c r="AH151" s="212"/>
      <c r="AI151" s="212"/>
      <c r="AJ151" s="212"/>
      <c r="AK151" s="212"/>
      <c r="AL151" s="212"/>
    </row>
    <row r="152" spans="1:38" s="231" customFormat="1" ht="14.25" customHeight="1">
      <c r="A152" s="371" t="s">
        <v>194</v>
      </c>
      <c r="B152" s="101">
        <v>-6</v>
      </c>
      <c r="C152" s="232"/>
      <c r="D152" s="232"/>
      <c r="E152" s="146">
        <v>2003</v>
      </c>
      <c r="F152" s="147">
        <v>400</v>
      </c>
      <c r="G152" s="147">
        <v>30000</v>
      </c>
      <c r="H152" s="148" t="s">
        <v>36</v>
      </c>
      <c r="I152" s="124" t="s">
        <v>35</v>
      </c>
      <c r="J152" s="124">
        <v>41153</v>
      </c>
      <c r="K152" s="124">
        <v>42370</v>
      </c>
      <c r="L152" s="100">
        <v>150000</v>
      </c>
      <c r="M152" s="233">
        <v>140000</v>
      </c>
      <c r="N152" s="100"/>
      <c r="O152" s="285">
        <v>35</v>
      </c>
      <c r="P152" s="80">
        <v>0</v>
      </c>
      <c r="Q152" s="80">
        <v>0</v>
      </c>
      <c r="R152" s="112">
        <v>0</v>
      </c>
      <c r="S152" s="80">
        <f>IF(ISERROR(VLOOKUP($A152,'[1]2014'!$B$4:$R$52,14,0)),0,VLOOKUP($A152,'[1]2014'!$B$4:$R$52,14,0))</f>
        <v>7</v>
      </c>
      <c r="T152" s="80">
        <f>IF(ISERROR(VLOOKUP($A152,'[1]2014'!$B$4:$R$52,15,0)),0,VLOOKUP($A152,'[1]2014'!$B$4:$R$52,15,0))</f>
        <v>0</v>
      </c>
      <c r="U152" s="80">
        <f>IF(ISERROR(VLOOKUP($A152,'[1]2014'!$B$4:$R$52,16,0)),0,VLOOKUP($A152,'[1]2014'!$B$4:$R$52,16,0))</f>
        <v>0</v>
      </c>
      <c r="V152" s="112">
        <f>IF(ISERROR(VLOOKUP($A152,'[1]2014'!$B$4:$R$52,17,0)),0,VLOOKUP($A152,'[1]2014'!$B$4:$R$52,17,0))</f>
        <v>0</v>
      </c>
      <c r="AB152" s="456">
        <v>0</v>
      </c>
      <c r="AC152" s="456">
        <v>7</v>
      </c>
      <c r="AD152" s="456">
        <v>0</v>
      </c>
      <c r="AE152" s="456">
        <v>0</v>
      </c>
      <c r="AF152" s="456">
        <v>0</v>
      </c>
      <c r="AH152" s="456"/>
      <c r="AI152" s="456">
        <f t="shared" si="7"/>
        <v>0</v>
      </c>
      <c r="AJ152" s="456">
        <f t="shared" si="7"/>
        <v>0</v>
      </c>
      <c r="AK152" s="456">
        <f t="shared" si="7"/>
        <v>0</v>
      </c>
      <c r="AL152" s="456">
        <f t="shared" si="7"/>
        <v>0</v>
      </c>
    </row>
    <row r="153" spans="1:38" s="35" customFormat="1">
      <c r="A153" s="141" t="s">
        <v>195</v>
      </c>
      <c r="B153" s="188">
        <v>-6</v>
      </c>
      <c r="C153" s="142"/>
      <c r="D153" s="142"/>
      <c r="E153" s="143">
        <v>2004</v>
      </c>
      <c r="F153" s="144">
        <v>400</v>
      </c>
      <c r="G153" s="144">
        <v>30000</v>
      </c>
      <c r="H153" s="139" t="s">
        <v>8</v>
      </c>
      <c r="I153" s="139" t="s">
        <v>35</v>
      </c>
      <c r="J153" s="140">
        <v>41183</v>
      </c>
      <c r="K153" s="140">
        <v>42186</v>
      </c>
      <c r="L153" s="58">
        <v>162000</v>
      </c>
      <c r="M153" s="60">
        <v>109000</v>
      </c>
      <c r="N153" s="58"/>
      <c r="O153" s="286">
        <v>19.25</v>
      </c>
      <c r="P153" s="34">
        <v>0</v>
      </c>
      <c r="Q153" s="34">
        <v>0</v>
      </c>
      <c r="R153" s="115">
        <v>6</v>
      </c>
      <c r="S153" s="34">
        <f>IF(ISERROR(VLOOKUP($A153,'[1]2014'!$B$4:$R$52,14,0)),0,VLOOKUP($A153,'[1]2014'!$B$4:$R$52,14,0))</f>
        <v>0</v>
      </c>
      <c r="T153" s="34">
        <f>IF(ISERROR(VLOOKUP($A153,'[1]2014'!$B$4:$R$52,15,0)),0,VLOOKUP($A153,'[1]2014'!$B$4:$R$52,15,0))</f>
        <v>0</v>
      </c>
      <c r="U153" s="34">
        <f>IF(ISERROR(VLOOKUP($A153,'[1]2014'!$B$4:$R$52,16,0)),0,VLOOKUP($A153,'[1]2014'!$B$4:$R$52,16,0))</f>
        <v>0</v>
      </c>
      <c r="V153" s="115">
        <f>IF(ISERROR(VLOOKUP($A153,'[1]2014'!$B$4:$R$52,17,0)),0,VLOOKUP($A153,'[1]2014'!$B$4:$R$52,17,0))</f>
        <v>0</v>
      </c>
      <c r="AB153" s="212">
        <v>6</v>
      </c>
      <c r="AC153" s="212">
        <v>0</v>
      </c>
      <c r="AD153" s="212">
        <v>0</v>
      </c>
      <c r="AE153" s="212">
        <v>0</v>
      </c>
      <c r="AF153" s="212">
        <v>0</v>
      </c>
      <c r="AH153" s="212"/>
      <c r="AI153" s="212">
        <f t="shared" si="7"/>
        <v>0</v>
      </c>
      <c r="AJ153" s="212">
        <f t="shared" si="7"/>
        <v>0</v>
      </c>
      <c r="AK153" s="212">
        <f t="shared" si="7"/>
        <v>0</v>
      </c>
      <c r="AL153" s="212">
        <f t="shared" si="7"/>
        <v>0</v>
      </c>
    </row>
    <row r="154" spans="1:38" s="231" customFormat="1" ht="14.25" customHeight="1">
      <c r="A154" s="371" t="s">
        <v>71</v>
      </c>
      <c r="B154" s="101">
        <v>-7</v>
      </c>
      <c r="C154" s="232"/>
      <c r="D154" s="232"/>
      <c r="E154" s="377" t="s">
        <v>72</v>
      </c>
      <c r="F154" s="147">
        <v>400</v>
      </c>
      <c r="G154" s="147">
        <v>30000</v>
      </c>
      <c r="H154" s="148" t="s">
        <v>29</v>
      </c>
      <c r="I154" s="148" t="s">
        <v>35</v>
      </c>
      <c r="J154" s="124">
        <v>41633</v>
      </c>
      <c r="K154" s="124">
        <v>41791</v>
      </c>
      <c r="L154" s="100">
        <v>218000</v>
      </c>
      <c r="M154" s="233">
        <v>133000</v>
      </c>
      <c r="N154" s="100"/>
      <c r="O154" s="285">
        <v>0</v>
      </c>
      <c r="P154" s="80">
        <v>0</v>
      </c>
      <c r="Q154" s="80">
        <v>2.25</v>
      </c>
      <c r="R154" s="112">
        <v>89</v>
      </c>
      <c r="S154" s="285">
        <f>IF(ISERROR(VLOOKUP($A154,'[1]2014'!$B$4:$R$52,14,0)),0,VLOOKUP($A154,'[1]2014'!$B$4:$R$52,14,0))</f>
        <v>10</v>
      </c>
      <c r="T154" s="80">
        <f>IF(ISERROR(VLOOKUP($A154,'[1]2014'!$B$4:$R$52,15,0)),0,VLOOKUP($A154,'[1]2014'!$B$4:$R$52,15,0))</f>
        <v>0</v>
      </c>
      <c r="U154" s="80">
        <f>IF(ISERROR(VLOOKUP($A154,'[1]2014'!$B$4:$R$52,16,0)),0,VLOOKUP($A154,'[1]2014'!$B$4:$R$52,16,0))</f>
        <v>0</v>
      </c>
      <c r="V154" s="112">
        <f>IF(ISERROR(VLOOKUP($A154,'[1]2014'!$B$4:$R$52,17,0)),0,VLOOKUP($A154,'[1]2014'!$B$4:$R$52,17,0))</f>
        <v>0</v>
      </c>
      <c r="AB154" s="456">
        <v>89</v>
      </c>
      <c r="AC154" s="456">
        <v>0</v>
      </c>
      <c r="AD154" s="456">
        <v>0</v>
      </c>
      <c r="AE154" s="456">
        <v>0</v>
      </c>
      <c r="AF154" s="456">
        <v>0</v>
      </c>
      <c r="AH154" s="456"/>
      <c r="AI154" s="456">
        <f t="shared" si="7"/>
        <v>-10</v>
      </c>
      <c r="AJ154" s="456">
        <f t="shared" si="7"/>
        <v>0</v>
      </c>
      <c r="AK154" s="456">
        <f t="shared" si="7"/>
        <v>0</v>
      </c>
      <c r="AL154" s="456">
        <f t="shared" si="7"/>
        <v>0</v>
      </c>
    </row>
    <row r="155" spans="1:38" s="231" customFormat="1" ht="14.25" customHeight="1">
      <c r="A155" s="319"/>
      <c r="B155" s="101">
        <v>-7</v>
      </c>
      <c r="H155" s="321" t="s">
        <v>29</v>
      </c>
      <c r="I155" s="148" t="s">
        <v>35</v>
      </c>
      <c r="J155" s="124">
        <v>41791</v>
      </c>
      <c r="K155" s="124">
        <v>41974</v>
      </c>
      <c r="L155" s="100">
        <v>222000</v>
      </c>
      <c r="M155" s="233">
        <f>L154</f>
        <v>218000</v>
      </c>
      <c r="O155" s="319"/>
      <c r="R155" s="378"/>
      <c r="S155" s="319"/>
      <c r="V155" s="378"/>
      <c r="AB155" s="456"/>
      <c r="AC155" s="456"/>
      <c r="AD155" s="456"/>
      <c r="AE155" s="456"/>
      <c r="AF155" s="456"/>
      <c r="AH155" s="456"/>
      <c r="AI155" s="456">
        <f t="shared" si="7"/>
        <v>0</v>
      </c>
      <c r="AJ155" s="456">
        <f t="shared" si="7"/>
        <v>0</v>
      </c>
      <c r="AK155" s="456">
        <f t="shared" si="7"/>
        <v>0</v>
      </c>
      <c r="AL155" s="456">
        <f t="shared" si="7"/>
        <v>0</v>
      </c>
    </row>
    <row r="156" spans="1:38" s="231" customFormat="1" ht="14.25" customHeight="1">
      <c r="A156" s="319"/>
      <c r="B156" s="101">
        <v>-7</v>
      </c>
      <c r="H156" s="321" t="s">
        <v>29</v>
      </c>
      <c r="I156" s="148" t="s">
        <v>35</v>
      </c>
      <c r="J156" s="124">
        <v>41974</v>
      </c>
      <c r="K156" s="124">
        <v>42156</v>
      </c>
      <c r="L156" s="100">
        <v>225000</v>
      </c>
      <c r="M156" s="233">
        <f t="shared" ref="M156:M159" si="12">L155</f>
        <v>222000</v>
      </c>
      <c r="O156" s="319"/>
      <c r="R156" s="378"/>
      <c r="S156" s="319"/>
      <c r="V156" s="378"/>
      <c r="AB156" s="456"/>
      <c r="AC156" s="456"/>
      <c r="AD156" s="456"/>
      <c r="AE156" s="456"/>
      <c r="AF156" s="456"/>
      <c r="AH156" s="456"/>
      <c r="AI156" s="456">
        <f t="shared" si="7"/>
        <v>0</v>
      </c>
      <c r="AJ156" s="456">
        <f t="shared" si="7"/>
        <v>0</v>
      </c>
      <c r="AK156" s="456">
        <f t="shared" si="7"/>
        <v>0</v>
      </c>
      <c r="AL156" s="456">
        <f t="shared" si="7"/>
        <v>0</v>
      </c>
    </row>
    <row r="157" spans="1:38" s="231" customFormat="1" ht="14.25" customHeight="1">
      <c r="A157" s="319"/>
      <c r="B157" s="101">
        <v>-7</v>
      </c>
      <c r="H157" s="321" t="s">
        <v>29</v>
      </c>
      <c r="I157" s="148" t="s">
        <v>35</v>
      </c>
      <c r="J157" s="124">
        <v>42156</v>
      </c>
      <c r="K157" s="124">
        <v>42339</v>
      </c>
      <c r="L157" s="100">
        <v>228000</v>
      </c>
      <c r="M157" s="233">
        <f t="shared" si="12"/>
        <v>225000</v>
      </c>
      <c r="O157" s="319"/>
      <c r="R157" s="378"/>
      <c r="S157" s="319"/>
      <c r="V157" s="378"/>
      <c r="AB157" s="456"/>
      <c r="AC157" s="456"/>
      <c r="AD157" s="456"/>
      <c r="AE157" s="456"/>
      <c r="AF157" s="456"/>
      <c r="AH157" s="456"/>
      <c r="AI157" s="456">
        <f t="shared" si="7"/>
        <v>0</v>
      </c>
      <c r="AJ157" s="456">
        <f t="shared" si="7"/>
        <v>0</v>
      </c>
      <c r="AK157" s="456">
        <f t="shared" si="7"/>
        <v>0</v>
      </c>
      <c r="AL157" s="456">
        <f t="shared" si="7"/>
        <v>0</v>
      </c>
    </row>
    <row r="158" spans="1:38" s="231" customFormat="1" ht="14.25" customHeight="1">
      <c r="A158" s="319"/>
      <c r="B158" s="101">
        <v>-7</v>
      </c>
      <c r="H158" s="321" t="s">
        <v>29</v>
      </c>
      <c r="I158" s="148" t="s">
        <v>35</v>
      </c>
      <c r="J158" s="124">
        <v>42339</v>
      </c>
      <c r="K158" s="124">
        <v>42522</v>
      </c>
      <c r="L158" s="100">
        <v>231000</v>
      </c>
      <c r="M158" s="233">
        <f t="shared" si="12"/>
        <v>228000</v>
      </c>
      <c r="O158" s="319"/>
      <c r="R158" s="378"/>
      <c r="S158" s="319"/>
      <c r="V158" s="378"/>
      <c r="AB158" s="456"/>
      <c r="AC158" s="456"/>
      <c r="AD158" s="456"/>
      <c r="AE158" s="456"/>
      <c r="AF158" s="456"/>
      <c r="AH158" s="456"/>
      <c r="AI158" s="456">
        <f t="shared" si="7"/>
        <v>0</v>
      </c>
      <c r="AJ158" s="456">
        <f t="shared" si="7"/>
        <v>0</v>
      </c>
      <c r="AK158" s="456">
        <f t="shared" si="7"/>
        <v>0</v>
      </c>
      <c r="AL158" s="456">
        <f t="shared" si="7"/>
        <v>0</v>
      </c>
    </row>
    <row r="159" spans="1:38" s="231" customFormat="1" ht="14.25" customHeight="1">
      <c r="A159" s="319"/>
      <c r="B159" s="101">
        <v>-7</v>
      </c>
      <c r="H159" s="321" t="s">
        <v>29</v>
      </c>
      <c r="I159" s="148" t="s">
        <v>35</v>
      </c>
      <c r="J159" s="124">
        <v>42522</v>
      </c>
      <c r="K159" s="124">
        <v>42735</v>
      </c>
      <c r="L159" s="100">
        <v>235000</v>
      </c>
      <c r="M159" s="233">
        <f t="shared" si="12"/>
        <v>231000</v>
      </c>
      <c r="O159" s="319"/>
      <c r="R159" s="378"/>
      <c r="S159" s="319"/>
      <c r="V159" s="378"/>
      <c r="AB159" s="456"/>
      <c r="AC159" s="456"/>
      <c r="AD159" s="456"/>
      <c r="AE159" s="456"/>
      <c r="AF159" s="456"/>
      <c r="AH159" s="456"/>
      <c r="AI159" s="456">
        <f t="shared" si="7"/>
        <v>0</v>
      </c>
      <c r="AJ159" s="456">
        <f t="shared" si="7"/>
        <v>0</v>
      </c>
      <c r="AK159" s="456">
        <f t="shared" si="7"/>
        <v>0</v>
      </c>
      <c r="AL159" s="456">
        <f t="shared" si="7"/>
        <v>0</v>
      </c>
    </row>
    <row r="160" spans="1:38" s="35" customFormat="1">
      <c r="A160" s="141" t="s">
        <v>196</v>
      </c>
      <c r="B160" s="188">
        <v>-7</v>
      </c>
      <c r="C160" s="142"/>
      <c r="D160" s="142"/>
      <c r="E160" s="143">
        <v>1998</v>
      </c>
      <c r="F160" s="144">
        <v>400</v>
      </c>
      <c r="G160" s="144">
        <v>30000</v>
      </c>
      <c r="H160" s="139" t="s">
        <v>29</v>
      </c>
      <c r="I160" s="140" t="s">
        <v>110</v>
      </c>
      <c r="J160" s="140">
        <v>41609</v>
      </c>
      <c r="K160" s="140">
        <v>41699</v>
      </c>
      <c r="L160" s="58">
        <v>191000</v>
      </c>
      <c r="M160" s="60">
        <v>190000</v>
      </c>
      <c r="N160" s="58"/>
      <c r="O160" s="286">
        <v>0</v>
      </c>
      <c r="P160" s="34">
        <v>0</v>
      </c>
      <c r="Q160" s="34">
        <v>6</v>
      </c>
      <c r="R160" s="115">
        <v>76</v>
      </c>
      <c r="S160" s="34">
        <f>IF(ISERROR(VLOOKUP($A160,'[1]2014'!$B$4:$R$52,14,0)),0,VLOOKUP($A160,'[1]2014'!$B$4:$R$52,14,0))</f>
        <v>0</v>
      </c>
      <c r="T160" s="34">
        <f>IF(ISERROR(VLOOKUP($A160,'[1]2014'!$B$4:$R$52,15,0)),0,VLOOKUP($A160,'[1]2014'!$B$4:$R$52,15,0))</f>
        <v>0</v>
      </c>
      <c r="U160" s="34">
        <f>IF(ISERROR(VLOOKUP($A160,'[1]2014'!$B$4:$R$52,16,0)),0,VLOOKUP($A160,'[1]2014'!$B$4:$R$52,16,0))</f>
        <v>0</v>
      </c>
      <c r="V160" s="115">
        <f>IF(ISERROR(VLOOKUP($A160,'[1]2014'!$B$4:$R$52,17,0)),0,VLOOKUP($A160,'[1]2014'!$B$4:$R$52,17,0))</f>
        <v>0</v>
      </c>
      <c r="AB160" s="212">
        <v>76</v>
      </c>
      <c r="AC160" s="212">
        <v>0</v>
      </c>
      <c r="AD160" s="212">
        <v>0</v>
      </c>
      <c r="AE160" s="212">
        <v>0</v>
      </c>
      <c r="AF160" s="212">
        <v>0</v>
      </c>
      <c r="AH160" s="212"/>
      <c r="AI160" s="212">
        <f t="shared" si="7"/>
        <v>0</v>
      </c>
      <c r="AJ160" s="212">
        <f t="shared" si="7"/>
        <v>0</v>
      </c>
      <c r="AK160" s="212">
        <f t="shared" si="7"/>
        <v>0</v>
      </c>
      <c r="AL160" s="212">
        <f t="shared" si="7"/>
        <v>0</v>
      </c>
    </row>
    <row r="161" spans="1:38" s="35" customFormat="1" ht="14.25" customHeight="1">
      <c r="A161" s="141"/>
      <c r="B161" s="188">
        <v>-7</v>
      </c>
      <c r="C161" s="142"/>
      <c r="D161" s="142"/>
      <c r="E161" s="143"/>
      <c r="F161" s="144"/>
      <c r="G161" s="144"/>
      <c r="H161" s="139" t="s">
        <v>29</v>
      </c>
      <c r="I161" s="140" t="s">
        <v>110</v>
      </c>
      <c r="J161" s="140">
        <v>41699</v>
      </c>
      <c r="K161" s="140">
        <v>41791</v>
      </c>
      <c r="L161" s="58">
        <v>212000</v>
      </c>
      <c r="M161" s="60">
        <v>191000</v>
      </c>
      <c r="N161" s="58"/>
      <c r="O161" s="286" t="s">
        <v>50</v>
      </c>
      <c r="P161" s="34" t="s">
        <v>50</v>
      </c>
      <c r="Q161" s="34"/>
      <c r="R161" s="115"/>
      <c r="S161" s="34"/>
      <c r="T161" s="34"/>
      <c r="U161" s="34"/>
      <c r="V161" s="115"/>
      <c r="AB161" s="212"/>
      <c r="AC161" s="212"/>
      <c r="AD161" s="212"/>
      <c r="AE161" s="212"/>
      <c r="AF161" s="212"/>
      <c r="AH161" s="212"/>
      <c r="AI161" s="212">
        <f t="shared" si="7"/>
        <v>0</v>
      </c>
      <c r="AJ161" s="212">
        <f t="shared" si="7"/>
        <v>0</v>
      </c>
      <c r="AK161" s="212">
        <f t="shared" si="7"/>
        <v>0</v>
      </c>
      <c r="AL161" s="212">
        <f t="shared" si="7"/>
        <v>0</v>
      </c>
    </row>
    <row r="162" spans="1:38" s="35" customFormat="1" ht="14.25" customHeight="1">
      <c r="A162" s="141"/>
      <c r="B162" s="188"/>
      <c r="C162" s="142"/>
      <c r="D162" s="142"/>
      <c r="E162" s="143"/>
      <c r="F162" s="144"/>
      <c r="G162" s="144"/>
      <c r="H162" s="139" t="s">
        <v>29</v>
      </c>
      <c r="I162" s="140" t="s">
        <v>110</v>
      </c>
      <c r="J162" s="140">
        <f>K161</f>
        <v>41791</v>
      </c>
      <c r="K162" s="140">
        <v>42004</v>
      </c>
      <c r="L162" s="58">
        <v>222000</v>
      </c>
      <c r="M162" s="58">
        <v>212000</v>
      </c>
      <c r="N162" s="58"/>
      <c r="O162" s="286"/>
      <c r="P162" s="34"/>
      <c r="Q162" s="34"/>
      <c r="R162" s="115"/>
      <c r="S162" s="34"/>
      <c r="T162" s="34"/>
      <c r="U162" s="34"/>
      <c r="V162" s="115"/>
      <c r="AB162" s="212"/>
      <c r="AC162" s="212"/>
      <c r="AD162" s="212"/>
      <c r="AE162" s="212"/>
      <c r="AF162" s="212"/>
      <c r="AH162" s="212"/>
      <c r="AI162" s="212">
        <f t="shared" si="7"/>
        <v>0</v>
      </c>
      <c r="AJ162" s="212">
        <f t="shared" si="7"/>
        <v>0</v>
      </c>
      <c r="AK162" s="212">
        <f t="shared" si="7"/>
        <v>0</v>
      </c>
      <c r="AL162" s="212">
        <f t="shared" si="7"/>
        <v>0</v>
      </c>
    </row>
    <row r="163" spans="1:38" s="231" customFormat="1" ht="14.25" customHeight="1">
      <c r="A163" s="438" t="s">
        <v>197</v>
      </c>
      <c r="B163" s="103" t="s">
        <v>142</v>
      </c>
      <c r="C163" s="232"/>
      <c r="D163" s="232"/>
      <c r="E163" s="146">
        <v>1999</v>
      </c>
      <c r="F163" s="147">
        <v>400</v>
      </c>
      <c r="G163" s="147">
        <v>30000</v>
      </c>
      <c r="H163" s="148" t="s">
        <v>29</v>
      </c>
      <c r="I163" s="124" t="s">
        <v>57</v>
      </c>
      <c r="J163" s="124">
        <v>41456</v>
      </c>
      <c r="K163" s="124">
        <v>41730</v>
      </c>
      <c r="L163" s="100">
        <v>223000</v>
      </c>
      <c r="M163" s="233">
        <v>146000</v>
      </c>
      <c r="N163" s="100"/>
      <c r="O163" s="285">
        <v>0</v>
      </c>
      <c r="P163" s="80">
        <v>0</v>
      </c>
      <c r="Q163" s="80">
        <v>0</v>
      </c>
      <c r="R163" s="112">
        <v>0</v>
      </c>
      <c r="S163" s="80">
        <f>IF(ISERROR(VLOOKUP($A163,'[1]2014'!$B$4:$R$52,14,0)),0,VLOOKUP($A163,'[1]2014'!$B$4:$R$52,14,0))</f>
        <v>0</v>
      </c>
      <c r="T163" s="80">
        <f>IF(ISERROR(VLOOKUP($A163,'[1]2014'!$B$4:$R$52,15,0)),0,VLOOKUP($A163,'[1]2014'!$B$4:$R$52,15,0))</f>
        <v>66</v>
      </c>
      <c r="U163" s="80">
        <f>IF(ISERROR(VLOOKUP($A163,'[1]2014'!$B$4:$R$52,16,0)),0,VLOOKUP($A163,'[1]2014'!$B$4:$R$52,16,0))</f>
        <v>11</v>
      </c>
      <c r="V163" s="112">
        <f>IF(ISERROR(VLOOKUP($A163,'[1]2014'!$B$4:$R$52,17,0)),0,VLOOKUP($A163,'[1]2014'!$B$4:$R$52,17,0))</f>
        <v>0</v>
      </c>
      <c r="AB163" s="456">
        <v>0</v>
      </c>
      <c r="AC163" s="456">
        <v>0</v>
      </c>
      <c r="AD163" s="456">
        <v>66</v>
      </c>
      <c r="AE163" s="456">
        <v>11</v>
      </c>
      <c r="AF163" s="456">
        <v>0</v>
      </c>
      <c r="AH163" s="456"/>
      <c r="AI163" s="456">
        <f t="shared" si="7"/>
        <v>0</v>
      </c>
      <c r="AJ163" s="456">
        <f t="shared" si="7"/>
        <v>0</v>
      </c>
      <c r="AK163" s="456">
        <f t="shared" si="7"/>
        <v>0</v>
      </c>
      <c r="AL163" s="456">
        <f t="shared" si="7"/>
        <v>0</v>
      </c>
    </row>
    <row r="164" spans="1:38" ht="14.25" customHeight="1">
      <c r="A164" s="141" t="s">
        <v>206</v>
      </c>
      <c r="B164" s="188">
        <v>-6</v>
      </c>
      <c r="C164" s="142"/>
      <c r="D164" s="142"/>
      <c r="E164" s="143">
        <v>2012</v>
      </c>
      <c r="F164" s="144">
        <v>400</v>
      </c>
      <c r="G164" s="144">
        <v>30000</v>
      </c>
      <c r="H164" s="139" t="s">
        <v>38</v>
      </c>
      <c r="I164" s="49" t="s">
        <v>59</v>
      </c>
      <c r="J164" s="140">
        <v>41030</v>
      </c>
      <c r="K164" s="140">
        <v>42125</v>
      </c>
      <c r="L164" s="58">
        <v>153000</v>
      </c>
      <c r="M164" s="60" t="s">
        <v>41</v>
      </c>
      <c r="N164" s="58"/>
      <c r="O164" s="286">
        <v>0</v>
      </c>
      <c r="P164" s="34">
        <v>0</v>
      </c>
      <c r="Q164" s="34">
        <v>0</v>
      </c>
      <c r="R164" s="115">
        <v>0</v>
      </c>
      <c r="S164" s="34">
        <f>IF(ISERROR(VLOOKUP($A164,'[1]2014'!$B$4:$R$52,14,0)),0,VLOOKUP($A164,'[1]2014'!$B$4:$R$52,14,0))</f>
        <v>0</v>
      </c>
      <c r="T164" s="34">
        <f>IF(ISERROR(VLOOKUP($A164,'[1]2014'!$B$4:$R$52,15,0)),0,VLOOKUP($A164,'[1]2014'!$B$4:$R$52,15,0))</f>
        <v>0</v>
      </c>
      <c r="U164" s="34">
        <f>IF(ISERROR(VLOOKUP($A164,'[1]2014'!$B$4:$R$52,16,0)),0,VLOOKUP($A164,'[1]2014'!$B$4:$R$52,16,0))</f>
        <v>0</v>
      </c>
      <c r="V164" s="115">
        <f>IF(ISERROR(VLOOKUP($A164,'[1]2014'!$B$4:$R$52,17,0)),0,VLOOKUP($A164,'[1]2014'!$B$4:$R$52,17,0))</f>
        <v>3</v>
      </c>
      <c r="AB164" s="457">
        <v>0</v>
      </c>
      <c r="AC164" s="457">
        <v>0</v>
      </c>
      <c r="AD164" s="457">
        <v>0</v>
      </c>
      <c r="AE164" s="457">
        <v>0</v>
      </c>
      <c r="AF164" s="457">
        <v>9</v>
      </c>
      <c r="AH164" s="457"/>
      <c r="AI164" s="457">
        <f t="shared" si="7"/>
        <v>0</v>
      </c>
      <c r="AJ164" s="457">
        <f t="shared" si="7"/>
        <v>0</v>
      </c>
      <c r="AK164" s="457">
        <f t="shared" si="7"/>
        <v>0</v>
      </c>
      <c r="AL164" s="457">
        <f t="shared" si="7"/>
        <v>6</v>
      </c>
    </row>
    <row r="165" spans="1:38" s="343" customFormat="1" ht="14.25" customHeight="1">
      <c r="A165" s="371" t="s">
        <v>6</v>
      </c>
      <c r="B165" s="101"/>
      <c r="C165" s="232"/>
      <c r="D165" s="232"/>
      <c r="E165" s="146">
        <v>1992</v>
      </c>
      <c r="F165" s="147">
        <v>350</v>
      </c>
      <c r="G165" s="147">
        <v>30000</v>
      </c>
      <c r="H165" s="148" t="s">
        <v>33</v>
      </c>
      <c r="I165" s="124" t="s">
        <v>58</v>
      </c>
      <c r="J165" s="124">
        <v>41395</v>
      </c>
      <c r="K165" s="124">
        <v>41760</v>
      </c>
      <c r="L165" s="303">
        <v>168000</v>
      </c>
      <c r="M165" s="233">
        <v>160000</v>
      </c>
      <c r="N165" s="100"/>
      <c r="O165" s="285">
        <v>0</v>
      </c>
      <c r="P165" s="80">
        <v>0</v>
      </c>
      <c r="Q165" s="80">
        <v>0</v>
      </c>
      <c r="R165" s="112">
        <v>0</v>
      </c>
      <c r="S165" s="80">
        <f>IF(ISERROR(VLOOKUP($A165,'[1]2014'!$B$4:$R$52,14,0)),0,VLOOKUP($A165,'[1]2014'!$B$4:$R$52,14,0))</f>
        <v>0</v>
      </c>
      <c r="T165" s="80">
        <f>IF(ISERROR(VLOOKUP($A165,'[1]2014'!$B$4:$R$52,15,0)),0,VLOOKUP($A165,'[1]2014'!$B$4:$R$52,15,0))</f>
        <v>21</v>
      </c>
      <c r="U165" s="80">
        <f>IF(ISERROR(VLOOKUP($A165,'[1]2014'!$B$4:$R$52,16,0)),0,VLOOKUP($A165,'[1]2014'!$B$4:$R$52,16,0))</f>
        <v>0</v>
      </c>
      <c r="V165" s="112">
        <f>IF(ISERROR(VLOOKUP($A165,'[1]2014'!$B$4:$R$52,17,0)),0,VLOOKUP($A165,'[1]2014'!$B$4:$R$52,17,0))</f>
        <v>0</v>
      </c>
      <c r="AB165" s="458">
        <v>0</v>
      </c>
      <c r="AC165" s="458">
        <v>0</v>
      </c>
      <c r="AD165" s="458">
        <v>21</v>
      </c>
      <c r="AE165" s="458">
        <v>0</v>
      </c>
      <c r="AF165" s="458">
        <v>0</v>
      </c>
      <c r="AH165" s="458"/>
      <c r="AI165" s="458">
        <f t="shared" si="7"/>
        <v>0</v>
      </c>
      <c r="AJ165" s="458">
        <f t="shared" si="7"/>
        <v>0</v>
      </c>
      <c r="AK165" s="458">
        <f t="shared" si="7"/>
        <v>0</v>
      </c>
      <c r="AL165" s="458">
        <f t="shared" si="7"/>
        <v>0</v>
      </c>
    </row>
    <row r="166" spans="1:38" s="226" customFormat="1" ht="14.25" customHeight="1">
      <c r="A166" s="141" t="s">
        <v>147</v>
      </c>
      <c r="B166" s="188">
        <v>-7</v>
      </c>
      <c r="C166" s="142"/>
      <c r="D166" s="142"/>
      <c r="E166" s="143">
        <v>1986</v>
      </c>
      <c r="F166" s="144">
        <v>350</v>
      </c>
      <c r="G166" s="144">
        <v>30000</v>
      </c>
      <c r="H166" s="139" t="s">
        <v>29</v>
      </c>
      <c r="I166" s="140" t="s">
        <v>110</v>
      </c>
      <c r="J166" s="346">
        <v>41518</v>
      </c>
      <c r="K166" s="140">
        <v>41699</v>
      </c>
      <c r="L166" s="211">
        <v>161000</v>
      </c>
      <c r="M166" s="60">
        <v>97000</v>
      </c>
      <c r="N166" s="58"/>
      <c r="O166" s="286">
        <v>0</v>
      </c>
      <c r="P166" s="34">
        <v>0</v>
      </c>
      <c r="Q166" s="34">
        <v>47.3125</v>
      </c>
      <c r="R166" s="115">
        <v>7</v>
      </c>
      <c r="S166" s="34">
        <f>IF(ISERROR(VLOOKUP($A166,'[1]2014'!$B$4:$R$52,14,0)),0,VLOOKUP($A166,'[1]2014'!$B$4:$R$52,14,0))</f>
        <v>0</v>
      </c>
      <c r="T166" s="34">
        <f>IF(ISERROR(VLOOKUP($A166,'[1]2014'!$B$4:$R$52,15,0)),0,VLOOKUP($A166,'[1]2014'!$B$4:$R$52,15,0))</f>
        <v>0</v>
      </c>
      <c r="U166" s="34">
        <f>IF(ISERROR(VLOOKUP($A166,'[1]2014'!$B$4:$R$52,16,0)),0,VLOOKUP($A166,'[1]2014'!$B$4:$R$52,16,0))</f>
        <v>0</v>
      </c>
      <c r="V166" s="115">
        <f>IF(ISERROR(VLOOKUP($A166,'[1]2014'!$B$4:$R$52,17,0)),0,VLOOKUP($A166,'[1]2014'!$B$4:$R$52,17,0))</f>
        <v>0</v>
      </c>
      <c r="AB166" s="459">
        <v>7</v>
      </c>
      <c r="AC166" s="459">
        <v>0</v>
      </c>
      <c r="AD166" s="459">
        <v>0</v>
      </c>
      <c r="AE166" s="459">
        <v>0</v>
      </c>
      <c r="AF166" s="459">
        <v>0</v>
      </c>
      <c r="AH166" s="459"/>
      <c r="AI166" s="459">
        <f t="shared" si="7"/>
        <v>0</v>
      </c>
      <c r="AJ166" s="459">
        <f t="shared" si="7"/>
        <v>0</v>
      </c>
      <c r="AK166" s="459">
        <f t="shared" si="7"/>
        <v>0</v>
      </c>
      <c r="AL166" s="459">
        <f t="shared" si="7"/>
        <v>0</v>
      </c>
    </row>
    <row r="167" spans="1:38" s="226" customFormat="1" ht="14.25" customHeight="1">
      <c r="A167" s="141"/>
      <c r="B167" s="188">
        <v>-7</v>
      </c>
      <c r="C167" s="142"/>
      <c r="D167" s="142"/>
      <c r="E167" s="143"/>
      <c r="F167" s="144"/>
      <c r="G167" s="144"/>
      <c r="H167" s="139" t="s">
        <v>29</v>
      </c>
      <c r="I167" s="140" t="s">
        <v>110</v>
      </c>
      <c r="J167" s="346">
        <f>+K166</f>
        <v>41699</v>
      </c>
      <c r="K167" s="140">
        <v>41883</v>
      </c>
      <c r="L167" s="211">
        <v>164000</v>
      </c>
      <c r="M167" s="60">
        <f t="shared" ref="M167:M168" si="13">+L166</f>
        <v>161000</v>
      </c>
      <c r="N167" s="58"/>
      <c r="O167" s="286" t="s">
        <v>50</v>
      </c>
      <c r="P167" s="34" t="s">
        <v>50</v>
      </c>
      <c r="Q167" s="34"/>
      <c r="R167" s="115"/>
      <c r="S167" s="34"/>
      <c r="T167" s="34"/>
      <c r="U167" s="34"/>
      <c r="V167" s="115"/>
      <c r="AB167" s="459"/>
      <c r="AC167" s="459"/>
      <c r="AD167" s="459"/>
      <c r="AE167" s="459"/>
      <c r="AF167" s="459"/>
      <c r="AH167" s="459"/>
      <c r="AI167" s="459">
        <f t="shared" ref="AI167:AL176" si="14">AC167-S167</f>
        <v>0</v>
      </c>
      <c r="AJ167" s="459">
        <f t="shared" si="14"/>
        <v>0</v>
      </c>
      <c r="AK167" s="459">
        <f t="shared" si="14"/>
        <v>0</v>
      </c>
      <c r="AL167" s="459">
        <f t="shared" si="14"/>
        <v>0</v>
      </c>
    </row>
    <row r="168" spans="1:38" s="226" customFormat="1" ht="14.25" customHeight="1">
      <c r="A168" s="141"/>
      <c r="B168" s="188">
        <v>-7</v>
      </c>
      <c r="C168" s="142"/>
      <c r="D168" s="142"/>
      <c r="E168" s="143"/>
      <c r="F168" s="144"/>
      <c r="G168" s="144"/>
      <c r="H168" s="139" t="s">
        <v>29</v>
      </c>
      <c r="I168" s="140" t="s">
        <v>110</v>
      </c>
      <c r="J168" s="346">
        <f>+K167</f>
        <v>41883</v>
      </c>
      <c r="K168" s="140">
        <v>42064</v>
      </c>
      <c r="L168" s="211">
        <v>166000</v>
      </c>
      <c r="M168" s="60">
        <f t="shared" si="13"/>
        <v>164000</v>
      </c>
      <c r="N168" s="58"/>
      <c r="O168" s="286" t="s">
        <v>50</v>
      </c>
      <c r="P168" s="34" t="s">
        <v>50</v>
      </c>
      <c r="Q168" s="34"/>
      <c r="R168" s="115"/>
      <c r="S168" s="34"/>
      <c r="T168" s="34"/>
      <c r="U168" s="34"/>
      <c r="V168" s="115"/>
      <c r="AB168" s="459"/>
      <c r="AC168" s="459"/>
      <c r="AD168" s="459"/>
      <c r="AE168" s="459"/>
      <c r="AF168" s="459"/>
      <c r="AH168" s="459"/>
      <c r="AI168" s="459">
        <f t="shared" si="14"/>
        <v>0</v>
      </c>
      <c r="AJ168" s="459">
        <f t="shared" si="14"/>
        <v>0</v>
      </c>
      <c r="AK168" s="459">
        <f t="shared" si="14"/>
        <v>0</v>
      </c>
      <c r="AL168" s="459">
        <f t="shared" si="14"/>
        <v>0</v>
      </c>
    </row>
    <row r="169" spans="1:38" s="343" customFormat="1" ht="14.25" customHeight="1">
      <c r="A169" s="451" t="s">
        <v>249</v>
      </c>
      <c r="B169" s="188"/>
      <c r="C169" s="142"/>
      <c r="D169" s="142"/>
      <c r="E169" s="143">
        <v>1989</v>
      </c>
      <c r="F169" s="144">
        <v>350</v>
      </c>
      <c r="G169" s="144">
        <v>30000</v>
      </c>
      <c r="H169" s="139" t="s">
        <v>33</v>
      </c>
      <c r="I169" s="49"/>
      <c r="J169" s="140"/>
      <c r="K169" s="289" t="s">
        <v>260</v>
      </c>
      <c r="L169" s="58"/>
      <c r="M169" s="60"/>
      <c r="N169" s="58"/>
      <c r="O169" s="330">
        <v>0</v>
      </c>
      <c r="P169" s="450">
        <v>0</v>
      </c>
      <c r="Q169" s="450">
        <v>0</v>
      </c>
      <c r="R169" s="123">
        <v>0</v>
      </c>
      <c r="S169" s="330"/>
      <c r="T169" s="450"/>
      <c r="U169" s="450"/>
      <c r="V169" s="123"/>
      <c r="AB169" s="458">
        <v>0</v>
      </c>
      <c r="AC169" s="458">
        <v>0</v>
      </c>
      <c r="AD169" s="458">
        <v>0</v>
      </c>
      <c r="AE169" s="458">
        <v>0</v>
      </c>
      <c r="AF169" s="458">
        <v>0</v>
      </c>
      <c r="AH169" s="458"/>
      <c r="AI169" s="458">
        <f t="shared" si="14"/>
        <v>0</v>
      </c>
      <c r="AJ169" s="458">
        <f t="shared" si="14"/>
        <v>0</v>
      </c>
      <c r="AK169" s="458">
        <f t="shared" si="14"/>
        <v>0</v>
      </c>
      <c r="AL169" s="458">
        <f t="shared" si="14"/>
        <v>0</v>
      </c>
    </row>
    <row r="170" spans="1:38" ht="14.25" customHeight="1">
      <c r="A170" s="141" t="s">
        <v>119</v>
      </c>
      <c r="B170" s="188">
        <v>-6</v>
      </c>
      <c r="C170" s="142"/>
      <c r="D170" s="142"/>
      <c r="E170" s="143">
        <v>2013</v>
      </c>
      <c r="F170" s="144">
        <v>350</v>
      </c>
      <c r="G170" s="144">
        <v>35000</v>
      </c>
      <c r="H170" s="139" t="s">
        <v>42</v>
      </c>
      <c r="I170" s="49" t="s">
        <v>59</v>
      </c>
      <c r="J170" s="140">
        <v>41411</v>
      </c>
      <c r="K170" s="140">
        <v>42514</v>
      </c>
      <c r="L170" s="58">
        <v>145000</v>
      </c>
      <c r="M170" s="60" t="s">
        <v>41</v>
      </c>
      <c r="N170" s="58"/>
      <c r="O170" s="286">
        <v>0</v>
      </c>
      <c r="P170" s="34">
        <v>0</v>
      </c>
      <c r="Q170" s="34">
        <v>0</v>
      </c>
      <c r="R170" s="115">
        <v>0</v>
      </c>
      <c r="S170" s="34"/>
      <c r="T170" s="34"/>
      <c r="U170" s="34"/>
      <c r="V170" s="115"/>
      <c r="AB170" s="457">
        <v>0</v>
      </c>
      <c r="AC170" s="457">
        <v>0</v>
      </c>
      <c r="AD170" s="457">
        <v>0</v>
      </c>
      <c r="AE170" s="457">
        <v>0</v>
      </c>
      <c r="AF170" s="457">
        <v>0</v>
      </c>
      <c r="AH170" s="457"/>
      <c r="AI170" s="457">
        <f t="shared" si="14"/>
        <v>0</v>
      </c>
      <c r="AJ170" s="457">
        <f t="shared" si="14"/>
        <v>0</v>
      </c>
      <c r="AK170" s="457">
        <f t="shared" si="14"/>
        <v>0</v>
      </c>
      <c r="AL170" s="457">
        <f t="shared" si="14"/>
        <v>0</v>
      </c>
    </row>
    <row r="171" spans="1:38" s="231" customFormat="1" ht="14.25" customHeight="1">
      <c r="A171" s="319" t="s">
        <v>118</v>
      </c>
      <c r="B171" s="101">
        <v>-6</v>
      </c>
      <c r="C171" s="321"/>
      <c r="D171" s="321"/>
      <c r="E171" s="321">
        <v>2013</v>
      </c>
      <c r="F171" s="321">
        <v>350</v>
      </c>
      <c r="G171" s="116">
        <v>35000</v>
      </c>
      <c r="H171" s="321" t="s">
        <v>42</v>
      </c>
      <c r="I171" s="321" t="s">
        <v>59</v>
      </c>
      <c r="J171" s="124">
        <v>41360</v>
      </c>
      <c r="K171" s="124">
        <v>43185</v>
      </c>
      <c r="L171" s="303">
        <v>139000</v>
      </c>
      <c r="M171" s="387" t="s">
        <v>41</v>
      </c>
      <c r="N171" s="379"/>
      <c r="O171" s="285">
        <v>0</v>
      </c>
      <c r="P171" s="80">
        <v>0</v>
      </c>
      <c r="Q171" s="80">
        <v>0</v>
      </c>
      <c r="R171" s="112">
        <v>0</v>
      </c>
      <c r="S171" s="80">
        <f>IF(ISERROR(VLOOKUP($A171,'[1]2014'!$B$4:$R$52,14,0)),0,VLOOKUP($A171,'[1]2014'!$B$4:$R$52,14,0))</f>
        <v>0</v>
      </c>
      <c r="T171" s="80">
        <f>IF(ISERROR(VLOOKUP($A171,'[1]2014'!$B$4:$R$52,15,0)),0,VLOOKUP($A171,'[1]2014'!$B$4:$R$52,15,0))</f>
        <v>0</v>
      </c>
      <c r="U171" s="80">
        <f>IF(ISERROR(VLOOKUP($A171,'[1]2014'!$B$4:$R$52,16,0)),0,VLOOKUP($A171,'[1]2014'!$B$4:$R$52,16,0))</f>
        <v>0</v>
      </c>
      <c r="V171" s="112">
        <f>IF(ISERROR(VLOOKUP($A171,'[1]2014'!$B$4:$R$52,17,0)),0,VLOOKUP($A171,'[1]2014'!$B$4:$R$52,17,0))</f>
        <v>0</v>
      </c>
      <c r="AB171" s="456">
        <v>0</v>
      </c>
      <c r="AC171" s="456">
        <v>0</v>
      </c>
      <c r="AD171" s="456">
        <v>0</v>
      </c>
      <c r="AE171" s="456">
        <v>0</v>
      </c>
      <c r="AF171" s="456">
        <v>0</v>
      </c>
      <c r="AH171" s="456"/>
      <c r="AI171" s="456">
        <f t="shared" si="14"/>
        <v>0</v>
      </c>
      <c r="AJ171" s="456">
        <f t="shared" si="14"/>
        <v>0</v>
      </c>
      <c r="AK171" s="456">
        <f t="shared" si="14"/>
        <v>0</v>
      </c>
      <c r="AL171" s="456">
        <f t="shared" si="14"/>
        <v>0</v>
      </c>
    </row>
    <row r="172" spans="1:38" s="5" customFormat="1" ht="14.25" customHeight="1">
      <c r="A172" s="160" t="s">
        <v>120</v>
      </c>
      <c r="B172" s="255">
        <v>-6</v>
      </c>
      <c r="C172" s="388"/>
      <c r="D172" s="388"/>
      <c r="E172" s="388">
        <v>2013</v>
      </c>
      <c r="F172" s="388">
        <v>350</v>
      </c>
      <c r="G172" s="168">
        <v>35000</v>
      </c>
      <c r="H172" s="388" t="s">
        <v>42</v>
      </c>
      <c r="I172" s="388" t="s">
        <v>59</v>
      </c>
      <c r="J172" s="336">
        <v>41557</v>
      </c>
      <c r="K172" s="336">
        <v>43383</v>
      </c>
      <c r="L172" s="389">
        <v>135000</v>
      </c>
      <c r="M172" s="390" t="s">
        <v>41</v>
      </c>
      <c r="N172" s="235"/>
      <c r="O172" s="288">
        <v>0</v>
      </c>
      <c r="P172" s="56">
        <v>0</v>
      </c>
      <c r="Q172" s="56">
        <v>0</v>
      </c>
      <c r="R172" s="129">
        <v>0</v>
      </c>
      <c r="S172" s="56">
        <f>IF(ISERROR(VLOOKUP($A172,'[1]2014'!$B$4:$R$52,14,0)),0,VLOOKUP($A172,'[1]2014'!$B$4:$R$52,14,0))</f>
        <v>0</v>
      </c>
      <c r="T172" s="56">
        <f>IF(ISERROR(VLOOKUP($A172,'[1]2014'!$B$4:$R$52,15,0)),0,VLOOKUP($A172,'[1]2014'!$B$4:$R$52,15,0))</f>
        <v>0</v>
      </c>
      <c r="U172" s="56">
        <f>IF(ISERROR(VLOOKUP($A172,'[1]2014'!$B$4:$R$52,16,0)),0,VLOOKUP($A172,'[1]2014'!$B$4:$R$52,16,0))</f>
        <v>0</v>
      </c>
      <c r="V172" s="129">
        <f>IF(ISERROR(VLOOKUP($A172,'[1]2014'!$B$4:$R$52,17,0)),0,VLOOKUP($A172,'[1]2014'!$B$4:$R$52,17,0))</f>
        <v>0</v>
      </c>
      <c r="AB172" s="461">
        <v>0</v>
      </c>
      <c r="AC172" s="461"/>
      <c r="AD172" s="461"/>
      <c r="AE172" s="461"/>
      <c r="AF172" s="461"/>
      <c r="AH172" s="461"/>
      <c r="AI172" s="461">
        <f t="shared" si="14"/>
        <v>0</v>
      </c>
      <c r="AJ172" s="461">
        <f t="shared" si="14"/>
        <v>0</v>
      </c>
      <c r="AK172" s="461">
        <f t="shared" si="14"/>
        <v>0</v>
      </c>
      <c r="AL172" s="461">
        <f t="shared" si="14"/>
        <v>0</v>
      </c>
    </row>
    <row r="173" spans="1:38">
      <c r="A173" s="455"/>
      <c r="B173" s="58"/>
      <c r="C173" s="142"/>
      <c r="D173" s="142"/>
      <c r="E173" s="143"/>
      <c r="F173" s="144"/>
      <c r="G173" s="144"/>
      <c r="H173" s="139"/>
      <c r="I173" s="140"/>
      <c r="J173" s="140"/>
      <c r="K173" s="140"/>
      <c r="L173" s="58"/>
      <c r="M173" s="227" t="s">
        <v>84</v>
      </c>
      <c r="N173" s="227"/>
      <c r="O173" s="391">
        <f t="shared" ref="O173:V173" si="15">+SUM(O152:O172)</f>
        <v>54.25</v>
      </c>
      <c r="P173" s="172">
        <f t="shared" si="15"/>
        <v>0</v>
      </c>
      <c r="Q173" s="172">
        <f t="shared" si="15"/>
        <v>55.5625</v>
      </c>
      <c r="R173" s="55">
        <f t="shared" si="15"/>
        <v>178</v>
      </c>
      <c r="S173" s="391">
        <f t="shared" si="15"/>
        <v>17</v>
      </c>
      <c r="T173" s="172">
        <f t="shared" si="15"/>
        <v>87</v>
      </c>
      <c r="U173" s="172">
        <f t="shared" si="15"/>
        <v>11</v>
      </c>
      <c r="V173" s="404">
        <f t="shared" si="15"/>
        <v>3</v>
      </c>
      <c r="AB173" s="457">
        <v>178</v>
      </c>
      <c r="AC173" s="457">
        <v>7</v>
      </c>
      <c r="AD173" s="457">
        <v>87</v>
      </c>
      <c r="AE173" s="457">
        <v>11</v>
      </c>
      <c r="AF173" s="457">
        <v>9</v>
      </c>
    </row>
    <row r="174" spans="1:38" s="35" customFormat="1" ht="6" customHeight="1">
      <c r="A174" s="23"/>
      <c r="B174" s="58"/>
      <c r="C174" s="49"/>
      <c r="D174" s="49"/>
      <c r="E174" s="49"/>
      <c r="F174" s="49"/>
      <c r="G174" s="49"/>
      <c r="H174" s="49"/>
      <c r="I174" s="49"/>
      <c r="J174" s="140"/>
      <c r="K174" s="140"/>
      <c r="L174" s="58"/>
      <c r="M174" s="58"/>
      <c r="N174" s="58"/>
      <c r="O174" s="54"/>
      <c r="P174" s="54"/>
      <c r="Q174" s="54"/>
      <c r="R174" s="54"/>
      <c r="S174" s="54"/>
      <c r="T174" s="54"/>
      <c r="U174" s="54"/>
      <c r="V174" s="54"/>
      <c r="AB174" s="212"/>
      <c r="AC174" s="212"/>
      <c r="AD174" s="212"/>
      <c r="AE174" s="212"/>
      <c r="AF174" s="212"/>
    </row>
    <row r="175" spans="1:38" s="35" customFormat="1">
      <c r="A175" s="210"/>
      <c r="B175" s="218"/>
      <c r="C175" s="49"/>
      <c r="D175" s="49"/>
      <c r="E175" s="49"/>
      <c r="F175" s="49"/>
      <c r="G175" s="51"/>
      <c r="H175" s="49"/>
      <c r="I175" s="49"/>
      <c r="J175" s="140"/>
      <c r="K175" s="140"/>
      <c r="L175" s="45"/>
      <c r="M175" s="45"/>
      <c r="N175" s="45"/>
      <c r="O175" s="54"/>
      <c r="P175" s="54"/>
      <c r="Q175" s="54"/>
      <c r="R175" s="54"/>
      <c r="S175" s="54"/>
      <c r="T175" s="54"/>
      <c r="U175" s="54"/>
      <c r="V175" s="54"/>
      <c r="AB175" s="212"/>
      <c r="AC175" s="212"/>
      <c r="AD175" s="212"/>
      <c r="AE175" s="212"/>
      <c r="AF175" s="212"/>
    </row>
    <row r="176" spans="1:38" s="35" customFormat="1">
      <c r="A176" s="210"/>
      <c r="B176" s="218"/>
      <c r="C176" s="49"/>
      <c r="D176" s="49"/>
      <c r="E176" s="49"/>
      <c r="F176" s="49"/>
      <c r="G176" s="51"/>
      <c r="H176" s="49"/>
      <c r="I176" s="49"/>
      <c r="J176" s="140"/>
      <c r="K176" s="140"/>
      <c r="L176" s="45"/>
      <c r="M176" s="227" t="s">
        <v>84</v>
      </c>
      <c r="N176" s="45"/>
      <c r="O176" s="54">
        <f t="shared" ref="O176:V176" si="16">+O173+O148+O101+O77+O58</f>
        <v>436.22916666666674</v>
      </c>
      <c r="P176" s="54">
        <f t="shared" si="16"/>
        <v>480</v>
      </c>
      <c r="Q176" s="54">
        <f t="shared" si="16"/>
        <v>524.37916666666661</v>
      </c>
      <c r="R176" s="54">
        <f t="shared" si="16"/>
        <v>724</v>
      </c>
      <c r="S176" s="54">
        <f t="shared" si="16"/>
        <v>408</v>
      </c>
      <c r="T176" s="54">
        <f t="shared" si="16"/>
        <v>370</v>
      </c>
      <c r="U176" s="54">
        <f t="shared" si="16"/>
        <v>537</v>
      </c>
      <c r="V176" s="54">
        <f t="shared" si="16"/>
        <v>302</v>
      </c>
      <c r="AB176" s="212">
        <v>742</v>
      </c>
      <c r="AC176" s="212">
        <v>535</v>
      </c>
      <c r="AD176" s="212">
        <v>308</v>
      </c>
      <c r="AE176" s="212">
        <v>441</v>
      </c>
      <c r="AF176" s="212">
        <v>338</v>
      </c>
      <c r="AI176" s="35">
        <f t="shared" si="14"/>
        <v>127</v>
      </c>
      <c r="AJ176" s="35">
        <f t="shared" si="14"/>
        <v>-62</v>
      </c>
      <c r="AK176" s="35">
        <f t="shared" si="14"/>
        <v>-96</v>
      </c>
      <c r="AL176" s="35">
        <f t="shared" si="14"/>
        <v>36</v>
      </c>
    </row>
    <row r="177" spans="1:22" s="35" customFormat="1">
      <c r="A177" s="210"/>
      <c r="B177" s="218"/>
      <c r="C177" s="49"/>
      <c r="D177" s="49"/>
      <c r="E177" s="49"/>
      <c r="F177" s="49"/>
      <c r="G177" s="51"/>
      <c r="H177" s="49"/>
      <c r="I177" s="49"/>
      <c r="J177" s="140"/>
      <c r="K177" s="140"/>
      <c r="L177" s="45"/>
      <c r="M177" s="45"/>
      <c r="N177" s="45"/>
      <c r="O177" s="296"/>
      <c r="P177" s="296"/>
      <c r="Q177" s="296"/>
      <c r="R177" s="296"/>
      <c r="S177" s="296"/>
      <c r="T177" s="296"/>
      <c r="U177" s="296"/>
      <c r="V177" s="296"/>
    </row>
    <row r="178" spans="1:22" s="35" customFormat="1" ht="6" customHeight="1">
      <c r="A178" s="186"/>
      <c r="B178" s="187"/>
      <c r="C178" s="182"/>
      <c r="D178" s="142"/>
      <c r="E178" s="143"/>
      <c r="F178" s="144"/>
      <c r="G178" s="144"/>
      <c r="H178" s="139"/>
      <c r="I178" s="140"/>
      <c r="J178" s="140"/>
      <c r="K178" s="140"/>
      <c r="L178" s="145"/>
      <c r="M178" s="265"/>
      <c r="N178" s="145"/>
      <c r="O178" s="54"/>
      <c r="P178" s="54"/>
      <c r="Q178" s="54"/>
      <c r="R178" s="54"/>
      <c r="S178" s="54"/>
      <c r="T178" s="54"/>
      <c r="U178" s="54"/>
      <c r="V178" s="54"/>
    </row>
    <row r="179" spans="1:22" s="35" customFormat="1" ht="15">
      <c r="A179" s="196" t="s">
        <v>230</v>
      </c>
      <c r="B179" s="199"/>
      <c r="C179" s="193"/>
      <c r="D179" s="200"/>
      <c r="E179" s="201"/>
      <c r="F179" s="200"/>
      <c r="G179" s="200"/>
      <c r="H179" s="202"/>
      <c r="I179" s="200"/>
      <c r="J179" s="272"/>
      <c r="K179" s="272"/>
      <c r="L179" s="278"/>
      <c r="M179" s="279"/>
      <c r="N179" s="261"/>
      <c r="O179" s="261"/>
      <c r="P179" s="262"/>
      <c r="Q179" s="262"/>
      <c r="R179" s="262"/>
      <c r="S179" s="262"/>
      <c r="T179" s="262"/>
      <c r="U179" s="262"/>
      <c r="V179" s="262"/>
    </row>
    <row r="180" spans="1:22" s="35" customFormat="1" ht="6" customHeight="1">
      <c r="A180" s="183"/>
      <c r="B180" s="184"/>
      <c r="C180" s="185"/>
      <c r="D180" s="114"/>
      <c r="E180" s="150"/>
      <c r="F180" s="51"/>
      <c r="G180" s="151"/>
      <c r="H180" s="49"/>
      <c r="I180" s="49"/>
      <c r="J180" s="140"/>
      <c r="K180" s="140"/>
      <c r="L180" s="58"/>
      <c r="M180" s="228"/>
      <c r="N180" s="58"/>
      <c r="O180" s="203"/>
      <c r="P180" s="203"/>
      <c r="Q180" s="203"/>
      <c r="R180" s="203"/>
      <c r="S180" s="203"/>
      <c r="T180" s="203"/>
      <c r="U180" s="203"/>
      <c r="V180" s="203"/>
    </row>
    <row r="181" spans="1:22" s="35" customFormat="1" ht="15">
      <c r="A181" s="191" t="s">
        <v>244</v>
      </c>
      <c r="B181" s="316"/>
      <c r="C181" s="193"/>
      <c r="D181" s="194"/>
      <c r="E181" s="195"/>
      <c r="F181" s="194"/>
      <c r="G181" s="194"/>
      <c r="H181" s="194"/>
      <c r="I181" s="194"/>
      <c r="J181" s="194"/>
      <c r="K181" s="194"/>
      <c r="L181" s="194"/>
      <c r="M181" s="317"/>
      <c r="N181" s="259"/>
      <c r="O181" s="259"/>
      <c r="P181" s="266"/>
      <c r="Q181" s="266"/>
      <c r="R181" s="266"/>
      <c r="S181" s="266"/>
      <c r="T181" s="266"/>
      <c r="U181" s="266"/>
      <c r="V181" s="266"/>
    </row>
    <row r="182" spans="1:22" s="35" customFormat="1" ht="6" customHeight="1">
      <c r="A182" s="149"/>
      <c r="B182" s="106"/>
      <c r="C182" s="150"/>
      <c r="D182" s="114"/>
      <c r="E182" s="150"/>
      <c r="F182" s="51"/>
      <c r="G182" s="151"/>
      <c r="H182" s="49"/>
      <c r="I182" s="49"/>
      <c r="J182" s="140"/>
      <c r="K182" s="140"/>
      <c r="L182" s="58"/>
      <c r="M182" s="60"/>
      <c r="N182" s="58"/>
      <c r="O182" s="203"/>
      <c r="P182" s="203"/>
      <c r="Q182" s="203"/>
      <c r="R182" s="203"/>
      <c r="S182" s="203"/>
      <c r="T182" s="203"/>
      <c r="U182" s="203"/>
      <c r="V182" s="203"/>
    </row>
    <row r="183" spans="1:22" s="225" customFormat="1">
      <c r="A183" s="113" t="s">
        <v>204</v>
      </c>
      <c r="B183" s="188"/>
      <c r="C183" s="49" t="s">
        <v>51</v>
      </c>
      <c r="D183" s="114" t="s">
        <v>60</v>
      </c>
      <c r="E183" s="347" t="s">
        <v>65</v>
      </c>
      <c r="F183" s="50">
        <v>12000</v>
      </c>
      <c r="G183" s="50">
        <v>40000</v>
      </c>
      <c r="H183" s="347" t="s">
        <v>36</v>
      </c>
      <c r="I183" s="347" t="s">
        <v>65</v>
      </c>
      <c r="J183" s="347" t="s">
        <v>245</v>
      </c>
      <c r="K183" s="347" t="s">
        <v>246</v>
      </c>
      <c r="L183" s="58">
        <v>500000</v>
      </c>
      <c r="M183" s="230">
        <v>600000</v>
      </c>
      <c r="N183" s="235"/>
      <c r="O183" s="34"/>
      <c r="P183" s="34"/>
      <c r="Q183" s="34"/>
      <c r="R183" s="34"/>
      <c r="S183" s="34"/>
      <c r="T183" s="34"/>
      <c r="U183" s="34"/>
      <c r="V183" s="34"/>
    </row>
    <row r="184" spans="1:22" s="35" customFormat="1" ht="6.75" customHeight="1">
      <c r="A184" s="113"/>
      <c r="B184" s="188"/>
      <c r="C184" s="49"/>
      <c r="D184" s="114"/>
      <c r="E184" s="347"/>
      <c r="F184" s="50"/>
      <c r="G184" s="50"/>
      <c r="H184" s="347"/>
      <c r="I184" s="347"/>
      <c r="J184" s="347"/>
      <c r="K184" s="347"/>
      <c r="L184" s="58"/>
      <c r="M184" s="273"/>
      <c r="N184" s="235"/>
      <c r="O184" s="34"/>
      <c r="P184" s="34"/>
      <c r="Q184" s="34"/>
      <c r="R184" s="34"/>
      <c r="S184" s="34"/>
      <c r="T184" s="34"/>
      <c r="U184" s="34"/>
      <c r="V184" s="34"/>
    </row>
    <row r="185" spans="1:22" s="35" customFormat="1" ht="12.75" customHeight="1">
      <c r="A185" s="191" t="s">
        <v>148</v>
      </c>
      <c r="B185" s="192"/>
      <c r="C185" s="193"/>
      <c r="D185" s="194"/>
      <c r="E185" s="195"/>
      <c r="F185" s="194"/>
      <c r="G185" s="194"/>
      <c r="H185" s="194"/>
      <c r="I185" s="194"/>
      <c r="J185" s="267"/>
      <c r="K185" s="267"/>
      <c r="L185" s="274"/>
      <c r="M185" s="279"/>
      <c r="N185" s="261"/>
      <c r="O185" s="261"/>
      <c r="P185" s="262"/>
      <c r="Q185" s="262"/>
      <c r="R185" s="262"/>
      <c r="S185" s="262"/>
      <c r="T185" s="262"/>
      <c r="U185" s="262"/>
      <c r="V185" s="262"/>
    </row>
    <row r="186" spans="1:22" s="35" customFormat="1" ht="6" customHeight="1">
      <c r="A186" s="149"/>
      <c r="B186" s="106"/>
      <c r="C186" s="150"/>
      <c r="D186" s="114"/>
      <c r="E186" s="150"/>
      <c r="F186" s="51"/>
      <c r="G186" s="151"/>
      <c r="H186" s="49"/>
      <c r="I186" s="49"/>
      <c r="J186" s="140"/>
      <c r="K186" s="140"/>
      <c r="L186" s="58"/>
      <c r="M186" s="60"/>
      <c r="N186" s="58"/>
      <c r="O186" s="203"/>
      <c r="P186" s="203"/>
      <c r="Q186" s="203"/>
      <c r="R186" s="203"/>
      <c r="S186" s="203"/>
      <c r="T186" s="203"/>
      <c r="U186" s="203"/>
      <c r="V186" s="203"/>
    </row>
    <row r="187" spans="1:22" s="35" customFormat="1" ht="12.75" customHeight="1">
      <c r="A187" s="127" t="s">
        <v>150</v>
      </c>
      <c r="B187" s="325"/>
      <c r="C187" s="81" t="s">
        <v>51</v>
      </c>
      <c r="D187" s="111" t="s">
        <v>60</v>
      </c>
      <c r="E187" s="81">
        <v>1999</v>
      </c>
      <c r="F187" s="116">
        <v>8500</v>
      </c>
      <c r="G187" s="116">
        <v>30000</v>
      </c>
      <c r="H187" s="124" t="s">
        <v>238</v>
      </c>
      <c r="I187" s="81" t="s">
        <v>239</v>
      </c>
      <c r="J187" s="124">
        <v>41944</v>
      </c>
      <c r="K187" s="124">
        <v>42186</v>
      </c>
      <c r="L187" s="100">
        <v>695000</v>
      </c>
      <c r="M187" s="233">
        <v>650000</v>
      </c>
      <c r="N187" s="58"/>
      <c r="O187" s="203"/>
      <c r="P187" s="203"/>
      <c r="Q187" s="203"/>
      <c r="R187" s="203"/>
      <c r="S187" s="203"/>
      <c r="T187" s="203"/>
      <c r="U187" s="203"/>
      <c r="V187" s="203"/>
    </row>
    <row r="188" spans="1:22" s="35" customFormat="1" ht="12.75" customHeight="1">
      <c r="A188" s="127"/>
      <c r="B188" s="325"/>
      <c r="C188" s="81"/>
      <c r="D188" s="111"/>
      <c r="E188" s="81"/>
      <c r="F188" s="116"/>
      <c r="G188" s="116"/>
      <c r="H188" s="124" t="s">
        <v>238</v>
      </c>
      <c r="I188" s="81" t="s">
        <v>239</v>
      </c>
      <c r="J188" s="124">
        <v>42248</v>
      </c>
      <c r="K188" s="124">
        <v>42491</v>
      </c>
      <c r="L188" s="100">
        <v>695000</v>
      </c>
      <c r="M188" s="233">
        <v>695000</v>
      </c>
      <c r="N188" s="58"/>
      <c r="O188" s="203"/>
      <c r="P188" s="203"/>
      <c r="Q188" s="203"/>
      <c r="R188" s="203"/>
      <c r="S188" s="203"/>
      <c r="T188" s="203"/>
      <c r="U188" s="203"/>
      <c r="V188" s="203"/>
    </row>
    <row r="189" spans="1:22" s="35" customFormat="1" ht="12.75" customHeight="1">
      <c r="A189" s="127"/>
      <c r="B189" s="325"/>
      <c r="C189" s="81"/>
      <c r="D189" s="111"/>
      <c r="E189" s="81"/>
      <c r="F189" s="116"/>
      <c r="G189" s="116"/>
      <c r="H189" s="124" t="s">
        <v>238</v>
      </c>
      <c r="I189" s="81" t="s">
        <v>239</v>
      </c>
      <c r="J189" s="124">
        <v>42491</v>
      </c>
      <c r="K189" s="124">
        <v>42753</v>
      </c>
      <c r="L189" s="100">
        <v>695000</v>
      </c>
      <c r="M189" s="233">
        <v>695000</v>
      </c>
      <c r="N189" s="58"/>
      <c r="O189" s="54"/>
      <c r="P189" s="203"/>
      <c r="Q189" s="203"/>
      <c r="R189" s="203"/>
      <c r="S189" s="203"/>
      <c r="T189" s="203"/>
      <c r="U189" s="203"/>
      <c r="V189" s="203"/>
    </row>
    <row r="190" spans="1:22" s="35" customFormat="1" ht="5.25" customHeight="1">
      <c r="A190" s="126"/>
      <c r="B190" s="102"/>
      <c r="C190" s="49"/>
      <c r="D190" s="118"/>
      <c r="E190" s="49"/>
      <c r="F190" s="51"/>
      <c r="G190" s="51"/>
      <c r="H190" s="140"/>
      <c r="I190" s="49"/>
      <c r="J190" s="140"/>
      <c r="K190" s="140"/>
      <c r="L190" s="58"/>
      <c r="M190" s="60"/>
      <c r="N190" s="58"/>
      <c r="O190" s="203"/>
      <c r="P190" s="203"/>
      <c r="Q190" s="203"/>
      <c r="R190" s="203"/>
      <c r="S190" s="203"/>
      <c r="T190" s="203"/>
      <c r="U190" s="203"/>
      <c r="V190" s="203"/>
    </row>
    <row r="191" spans="1:22" s="225" customFormat="1" ht="12.75" customHeight="1">
      <c r="A191" s="191" t="s">
        <v>228</v>
      </c>
      <c r="B191" s="197"/>
      <c r="C191" s="193"/>
      <c r="D191" s="194"/>
      <c r="E191" s="195"/>
      <c r="F191" s="194"/>
      <c r="G191" s="194"/>
      <c r="H191" s="194"/>
      <c r="I191" s="194"/>
      <c r="J191" s="267"/>
      <c r="K191" s="267"/>
      <c r="L191" s="304"/>
      <c r="M191" s="305"/>
      <c r="N191" s="259"/>
      <c r="O191" s="264"/>
      <c r="P191" s="263"/>
      <c r="Q191" s="263"/>
      <c r="R191" s="263"/>
      <c r="S191" s="263"/>
      <c r="T191" s="263"/>
      <c r="U191" s="263"/>
      <c r="V191" s="263"/>
    </row>
    <row r="192" spans="1:22" s="35" customFormat="1" ht="4.5" customHeight="1">
      <c r="A192" s="297"/>
      <c r="B192" s="298"/>
      <c r="C192" s="299"/>
      <c r="D192" s="300"/>
      <c r="E192" s="301"/>
      <c r="F192" s="300"/>
      <c r="G192" s="300"/>
      <c r="H192" s="300"/>
      <c r="I192" s="300"/>
      <c r="J192" s="302"/>
      <c r="K192" s="302"/>
      <c r="L192" s="306"/>
      <c r="M192" s="307"/>
      <c r="N192" s="259"/>
      <c r="O192" s="264"/>
      <c r="P192" s="263"/>
      <c r="Q192" s="263"/>
      <c r="R192" s="263"/>
      <c r="S192" s="263"/>
      <c r="T192" s="263"/>
      <c r="U192" s="263"/>
      <c r="V192" s="263"/>
    </row>
    <row r="193" spans="1:22" s="315" customFormat="1">
      <c r="A193" s="437" t="s">
        <v>46</v>
      </c>
      <c r="B193" s="410">
        <v>-7</v>
      </c>
      <c r="C193" s="405" t="s">
        <v>52</v>
      </c>
      <c r="D193" s="405"/>
      <c r="E193" s="405" t="s">
        <v>47</v>
      </c>
      <c r="F193" s="407">
        <v>5400</v>
      </c>
      <c r="G193" s="407">
        <v>30000</v>
      </c>
      <c r="H193" s="405" t="s">
        <v>37</v>
      </c>
      <c r="I193" s="405" t="s">
        <v>255</v>
      </c>
      <c r="J193" s="408">
        <v>41693</v>
      </c>
      <c r="K193" s="408">
        <v>41722</v>
      </c>
      <c r="L193" s="422">
        <v>525000</v>
      </c>
      <c r="M193" s="410">
        <v>380000</v>
      </c>
      <c r="N193" s="35"/>
      <c r="O193" s="7"/>
      <c r="P193" s="7"/>
      <c r="Q193" s="7"/>
      <c r="R193" s="7"/>
      <c r="S193" s="7"/>
      <c r="T193" s="7"/>
      <c r="U193" s="7"/>
      <c r="V193" s="7"/>
    </row>
    <row r="194" spans="1:22" s="225" customFormat="1" ht="12.75" customHeight="1">
      <c r="A194" s="121" t="s">
        <v>13</v>
      </c>
      <c r="B194" s="101"/>
      <c r="C194" s="81" t="s">
        <v>51</v>
      </c>
      <c r="D194" s="137" t="s">
        <v>60</v>
      </c>
      <c r="E194" s="81" t="s">
        <v>22</v>
      </c>
      <c r="F194" s="116">
        <v>7000</v>
      </c>
      <c r="G194" s="116">
        <v>25000</v>
      </c>
      <c r="H194" s="148" t="s">
        <v>36</v>
      </c>
      <c r="I194" s="124" t="s">
        <v>227</v>
      </c>
      <c r="J194" s="124">
        <v>41659</v>
      </c>
      <c r="K194" s="124">
        <v>41729</v>
      </c>
      <c r="L194" s="328">
        <v>500000</v>
      </c>
      <c r="M194" s="329">
        <v>500000</v>
      </c>
      <c r="N194" s="229"/>
      <c r="O194" s="35"/>
      <c r="P194" s="35"/>
      <c r="Q194" s="35"/>
      <c r="R194" s="35"/>
      <c r="S194" s="35"/>
      <c r="T194" s="35"/>
      <c r="U194" s="35"/>
      <c r="V194" s="35"/>
    </row>
    <row r="195" spans="1:22" s="35" customFormat="1" ht="6" customHeight="1">
      <c r="A195" s="149"/>
      <c r="B195" s="107"/>
      <c r="C195" s="150"/>
      <c r="D195" s="114"/>
      <c r="E195" s="150"/>
      <c r="F195" s="51"/>
      <c r="G195" s="151"/>
      <c r="H195" s="49"/>
      <c r="I195" s="49"/>
      <c r="J195" s="140"/>
      <c r="K195" s="140"/>
      <c r="L195" s="58"/>
      <c r="M195" s="60"/>
      <c r="N195" s="58"/>
      <c r="O195" s="203"/>
      <c r="P195" s="203"/>
      <c r="Q195" s="203"/>
      <c r="R195" s="203"/>
      <c r="S195" s="203"/>
      <c r="T195" s="203"/>
      <c r="U195" s="203"/>
      <c r="V195" s="203"/>
    </row>
    <row r="196" spans="1:22" s="35" customFormat="1" ht="15">
      <c r="A196" s="191" t="s">
        <v>149</v>
      </c>
      <c r="B196" s="192"/>
      <c r="C196" s="193"/>
      <c r="D196" s="194"/>
      <c r="E196" s="195"/>
      <c r="F196" s="194"/>
      <c r="G196" s="194"/>
      <c r="H196" s="194"/>
      <c r="I196" s="194"/>
      <c r="J196" s="267"/>
      <c r="K196" s="267"/>
      <c r="L196" s="304"/>
      <c r="M196" s="308"/>
      <c r="N196" s="261"/>
      <c r="O196" s="261"/>
      <c r="P196" s="262"/>
      <c r="Q196" s="262"/>
      <c r="R196" s="262"/>
      <c r="S196" s="262"/>
      <c r="T196" s="262"/>
      <c r="U196" s="262"/>
      <c r="V196" s="262"/>
    </row>
    <row r="197" spans="1:22" s="35" customFormat="1" ht="6" customHeight="1">
      <c r="A197" s="149"/>
      <c r="B197" s="105"/>
      <c r="C197" s="150"/>
      <c r="D197" s="114"/>
      <c r="E197" s="150"/>
      <c r="F197" s="51"/>
      <c r="G197" s="151"/>
      <c r="H197" s="49"/>
      <c r="I197" s="49"/>
      <c r="J197" s="140"/>
      <c r="K197" s="140"/>
      <c r="L197" s="58"/>
      <c r="M197" s="60"/>
      <c r="N197" s="58"/>
      <c r="O197" s="54"/>
      <c r="P197" s="54"/>
      <c r="Q197" s="54"/>
      <c r="R197" s="54"/>
      <c r="S197" s="54"/>
      <c r="T197" s="54"/>
      <c r="U197" s="54"/>
      <c r="V197" s="54"/>
    </row>
    <row r="198" spans="1:22" s="35" customFormat="1">
      <c r="A198" s="439" t="s">
        <v>183</v>
      </c>
      <c r="B198" s="424">
        <v>-6</v>
      </c>
      <c r="C198" s="425" t="s">
        <v>52</v>
      </c>
      <c r="D198" s="425"/>
      <c r="E198" s="425">
        <v>1985</v>
      </c>
      <c r="F198" s="426">
        <v>1500</v>
      </c>
      <c r="G198" s="426">
        <v>25000</v>
      </c>
      <c r="H198" s="429" t="s">
        <v>279</v>
      </c>
      <c r="I198" s="430" t="s">
        <v>34</v>
      </c>
      <c r="J198" s="430">
        <v>42887</v>
      </c>
      <c r="K198" s="430">
        <v>43069</v>
      </c>
      <c r="L198" s="431">
        <v>620000</v>
      </c>
      <c r="M198" s="427">
        <v>589000</v>
      </c>
      <c r="N198" s="58"/>
      <c r="O198" s="54"/>
      <c r="P198" s="54"/>
      <c r="Q198" s="54"/>
      <c r="R198" s="54"/>
      <c r="S198" s="54"/>
      <c r="T198" s="54"/>
      <c r="U198" s="54"/>
      <c r="V198" s="54"/>
    </row>
    <row r="199" spans="1:22" s="225" customFormat="1">
      <c r="A199" s="440" t="s">
        <v>141</v>
      </c>
      <c r="B199" s="331" t="s">
        <v>146</v>
      </c>
      <c r="C199" s="332" t="s">
        <v>52</v>
      </c>
      <c r="D199" s="332"/>
      <c r="E199" s="332" t="s">
        <v>19</v>
      </c>
      <c r="F199" s="333">
        <v>4500</v>
      </c>
      <c r="G199" s="333">
        <v>25000</v>
      </c>
      <c r="H199" s="332" t="s">
        <v>31</v>
      </c>
      <c r="I199" s="332" t="s">
        <v>79</v>
      </c>
      <c r="J199" s="334">
        <v>42064</v>
      </c>
      <c r="K199" s="334">
        <v>42430</v>
      </c>
      <c r="L199" s="441">
        <v>405000</v>
      </c>
      <c r="M199" s="335">
        <v>400000</v>
      </c>
      <c r="N199" s="45"/>
      <c r="O199" s="54"/>
      <c r="P199" s="54"/>
      <c r="Q199" s="54"/>
      <c r="R199" s="54"/>
      <c r="S199" s="54"/>
      <c r="T199" s="54"/>
      <c r="U199" s="54"/>
      <c r="V199" s="54"/>
    </row>
    <row r="200" spans="1:22" s="35" customFormat="1" ht="6" customHeight="1">
      <c r="A200" s="117"/>
      <c r="B200" s="102"/>
      <c r="C200" s="49"/>
      <c r="D200" s="49"/>
      <c r="E200" s="49"/>
      <c r="F200" s="51"/>
      <c r="G200" s="51"/>
      <c r="H200" s="49"/>
      <c r="I200" s="49"/>
      <c r="J200" s="57"/>
      <c r="K200" s="57"/>
      <c r="L200" s="59"/>
      <c r="M200" s="245"/>
      <c r="N200" s="45"/>
      <c r="O200" s="203"/>
      <c r="P200" s="203"/>
      <c r="Q200" s="203"/>
      <c r="R200" s="203"/>
      <c r="S200" s="203"/>
      <c r="T200" s="203"/>
      <c r="U200" s="203"/>
      <c r="V200" s="203"/>
    </row>
    <row r="201" spans="1:22" s="35" customFormat="1" ht="15">
      <c r="A201" s="191" t="s">
        <v>81</v>
      </c>
      <c r="B201" s="192"/>
      <c r="C201" s="193"/>
      <c r="D201" s="194"/>
      <c r="E201" s="195"/>
      <c r="F201" s="194"/>
      <c r="G201" s="194"/>
      <c r="H201" s="194"/>
      <c r="I201" s="194"/>
      <c r="J201" s="194"/>
      <c r="K201" s="194"/>
      <c r="L201" s="309"/>
      <c r="M201" s="310"/>
      <c r="N201" s="261"/>
      <c r="O201" s="261"/>
      <c r="P201" s="262"/>
      <c r="Q201" s="262"/>
      <c r="R201" s="262"/>
      <c r="S201" s="262"/>
      <c r="T201" s="262"/>
      <c r="U201" s="262"/>
      <c r="V201" s="262"/>
    </row>
    <row r="202" spans="1:22" s="35" customFormat="1" ht="6" customHeight="1">
      <c r="A202" s="152"/>
      <c r="B202" s="108"/>
      <c r="C202" s="153"/>
      <c r="D202" s="153"/>
      <c r="E202" s="154"/>
      <c r="F202" s="155"/>
      <c r="G202" s="155"/>
      <c r="H202" s="156"/>
      <c r="I202" s="157"/>
      <c r="J202" s="158"/>
      <c r="K202" s="158"/>
      <c r="L202" s="159"/>
      <c r="M202" s="250"/>
      <c r="N202" s="159"/>
      <c r="O202" s="54"/>
      <c r="P202" s="54"/>
      <c r="Q202" s="54"/>
      <c r="R202" s="54"/>
      <c r="S202" s="54"/>
      <c r="T202" s="54"/>
      <c r="U202" s="54"/>
      <c r="V202" s="54"/>
    </row>
    <row r="203" spans="1:22" s="35" customFormat="1">
      <c r="A203" s="442" t="s">
        <v>195</v>
      </c>
      <c r="B203" s="60">
        <v>-6</v>
      </c>
      <c r="C203" s="49"/>
      <c r="D203" s="114"/>
      <c r="E203" s="143">
        <v>2004</v>
      </c>
      <c r="F203" s="144">
        <v>400</v>
      </c>
      <c r="G203" s="144">
        <v>30000</v>
      </c>
      <c r="H203" s="139" t="s">
        <v>8</v>
      </c>
      <c r="I203" s="140" t="s">
        <v>35</v>
      </c>
      <c r="J203" s="140">
        <v>42186</v>
      </c>
      <c r="K203" s="140">
        <v>42552</v>
      </c>
      <c r="L203" s="58">
        <v>160000</v>
      </c>
      <c r="M203" s="60">
        <v>109000</v>
      </c>
      <c r="N203" s="58"/>
      <c r="O203" s="54"/>
      <c r="P203" s="54"/>
      <c r="Q203" s="54"/>
      <c r="R203" s="54"/>
      <c r="S203" s="54"/>
      <c r="T203" s="54"/>
      <c r="U203" s="54"/>
      <c r="V203" s="54"/>
    </row>
    <row r="204" spans="1:22" s="35" customFormat="1" ht="12.75" customHeight="1">
      <c r="A204" s="357" t="s">
        <v>71</v>
      </c>
      <c r="B204" s="233" t="s">
        <v>146</v>
      </c>
      <c r="C204" s="232"/>
      <c r="D204" s="232"/>
      <c r="E204" s="377" t="s">
        <v>72</v>
      </c>
      <c r="F204" s="147">
        <v>400</v>
      </c>
      <c r="G204" s="147">
        <v>30000</v>
      </c>
      <c r="H204" s="148" t="s">
        <v>29</v>
      </c>
      <c r="I204" s="148" t="s">
        <v>35</v>
      </c>
      <c r="J204" s="124">
        <v>42736</v>
      </c>
      <c r="K204" s="124">
        <v>43100</v>
      </c>
      <c r="L204" s="100">
        <v>240000</v>
      </c>
      <c r="M204" s="233">
        <v>231000</v>
      </c>
      <c r="N204" s="159"/>
      <c r="O204" s="54"/>
      <c r="P204" s="54"/>
      <c r="Q204" s="54"/>
      <c r="R204" s="54"/>
      <c r="S204" s="54"/>
      <c r="T204" s="54"/>
      <c r="U204" s="54"/>
      <c r="V204" s="54"/>
    </row>
    <row r="205" spans="1:22">
      <c r="A205" s="399"/>
      <c r="B205" s="314" t="s">
        <v>146</v>
      </c>
      <c r="C205" s="400"/>
      <c r="D205" s="400"/>
      <c r="E205" s="400"/>
      <c r="F205" s="400"/>
      <c r="G205" s="400"/>
      <c r="H205" s="401" t="s">
        <v>29</v>
      </c>
      <c r="I205" s="401" t="s">
        <v>35</v>
      </c>
      <c r="J205" s="402">
        <v>43101</v>
      </c>
      <c r="K205" s="402">
        <v>43465</v>
      </c>
      <c r="L205" s="313">
        <v>250000</v>
      </c>
      <c r="M205" s="314">
        <v>240000</v>
      </c>
    </row>
    <row r="206" spans="1:22" s="35" customFormat="1" ht="6" customHeight="1">
      <c r="A206" s="160"/>
      <c r="B206" s="109"/>
      <c r="C206" s="52"/>
      <c r="D206" s="52"/>
      <c r="E206" s="52"/>
      <c r="F206" s="52"/>
      <c r="G206" s="52"/>
      <c r="H206" s="52"/>
      <c r="I206" s="52"/>
      <c r="J206" s="52"/>
      <c r="K206" s="52"/>
      <c r="L206" s="52"/>
      <c r="M206" s="251"/>
      <c r="O206" s="252"/>
      <c r="P206" s="252"/>
      <c r="Q206" s="252"/>
      <c r="R206" s="252"/>
      <c r="S206" s="252"/>
      <c r="T206" s="252"/>
      <c r="U206" s="252"/>
      <c r="V206" s="252"/>
    </row>
    <row r="207" spans="1:22" s="35" customFormat="1" ht="15">
      <c r="A207" s="204" t="s">
        <v>237</v>
      </c>
      <c r="B207" s="205"/>
      <c r="C207" s="206"/>
      <c r="D207" s="207"/>
      <c r="E207" s="208"/>
      <c r="F207" s="207"/>
      <c r="G207" s="207"/>
      <c r="H207" s="209"/>
      <c r="I207" s="207"/>
      <c r="J207" s="207"/>
      <c r="K207" s="207"/>
      <c r="L207" s="207"/>
      <c r="M207" s="249"/>
      <c r="N207" s="261"/>
      <c r="O207" s="261"/>
      <c r="P207" s="262"/>
      <c r="Q207" s="262"/>
      <c r="R207" s="262"/>
      <c r="S207" s="262"/>
      <c r="T207" s="262"/>
      <c r="U207" s="262"/>
      <c r="V207" s="262"/>
    </row>
    <row r="208" spans="1:22">
      <c r="K208" s="53"/>
    </row>
    <row r="209" spans="11:11">
      <c r="K209" s="53"/>
    </row>
    <row r="210" spans="11:11">
      <c r="K210" s="53"/>
    </row>
    <row r="211" spans="11:11">
      <c r="K211" s="53"/>
    </row>
    <row r="212" spans="11:11">
      <c r="K212" s="53"/>
    </row>
    <row r="213" spans="11:11">
      <c r="K213" s="53"/>
    </row>
    <row r="214" spans="11:11">
      <c r="K214" s="53"/>
    </row>
    <row r="215" spans="11:11">
      <c r="K215" s="53"/>
    </row>
    <row r="216" spans="11:11">
      <c r="K216" s="53"/>
    </row>
  </sheetData>
  <autoFilter ref="A8:J8"/>
  <mergeCells count="6">
    <mergeCell ref="A3:M3"/>
    <mergeCell ref="A4:M4"/>
    <mergeCell ref="O6:R6"/>
    <mergeCell ref="S6:V6"/>
    <mergeCell ref="O7:R7"/>
    <mergeCell ref="S7:V7"/>
  </mergeCells>
  <printOptions horizontalCentered="1"/>
  <pageMargins left="0" right="0" top="0" bottom="0" header="0" footer="0"/>
  <pageSetup paperSize="3" scale="60" fitToHeight="3" orientation="landscape"/>
  <headerFooter alignWithMargins="0">
    <oddFooter>&amp;RPage &amp;P</oddFooter>
  </headerFooter>
  <rowBreaks count="3" manualBreakCount="3">
    <brk id="77" max="21" man="1"/>
    <brk id="101" max="21" man="1"/>
    <brk id="148" max="21"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view="pageLayout" topLeftCell="B1" zoomScaleSheetLayoutView="100" workbookViewId="0">
      <selection activeCell="B1" sqref="B1"/>
    </sheetView>
  </sheetViews>
  <sheetFormatPr baseColWidth="10" defaultColWidth="8.83203125" defaultRowHeight="12" x14ac:dyDescent="0"/>
  <cols>
    <col min="1" max="1" width="5.1640625" hidden="1" customWidth="1"/>
    <col min="2" max="2" width="5.1640625" style="29" customWidth="1"/>
    <col min="3" max="3" width="28.6640625" customWidth="1"/>
    <col min="4" max="4" width="9.6640625" customWidth="1"/>
    <col min="5" max="5" width="3.6640625" customWidth="1"/>
    <col min="6" max="6" width="10.6640625" customWidth="1"/>
    <col min="7" max="7" width="11.6640625" customWidth="1"/>
    <col min="8" max="8" width="8.6640625" customWidth="1"/>
    <col min="9" max="10" width="14.6640625" customWidth="1"/>
    <col min="11" max="13" width="17.6640625" customWidth="1"/>
    <col min="14" max="14" width="10.5" customWidth="1"/>
    <col min="15" max="15" width="41.6640625" style="26" customWidth="1"/>
    <col min="18" max="18" width="9.5" customWidth="1"/>
  </cols>
  <sheetData>
    <row r="1" spans="1:15" s="6" customFormat="1" ht="41.25" customHeight="1">
      <c r="B1" s="28"/>
      <c r="C1" s="7"/>
      <c r="E1" s="8"/>
      <c r="F1" s="9"/>
      <c r="G1" s="9"/>
      <c r="K1" s="41"/>
      <c r="M1" s="7"/>
      <c r="O1" s="25"/>
    </row>
    <row r="2" spans="1:15" s="6" customFormat="1" ht="13.5" customHeight="1">
      <c r="B2" s="31" t="str">
        <f>Report!A2</f>
        <v>Updated: December 18, 2013</v>
      </c>
      <c r="C2" s="31"/>
      <c r="D2" s="10"/>
      <c r="M2" s="7"/>
      <c r="O2" s="25"/>
    </row>
    <row r="3" spans="1:15" s="6" customFormat="1" ht="16.5" customHeight="1">
      <c r="B3" s="32" t="str">
        <f>Report!A3</f>
        <v>Revisions Noted in Bold</v>
      </c>
      <c r="C3" s="32"/>
      <c r="D3" s="32"/>
      <c r="E3" s="32"/>
      <c r="F3" s="32"/>
      <c r="G3" s="32"/>
      <c r="H3" s="32"/>
      <c r="I3" s="32"/>
      <c r="J3" s="32"/>
      <c r="K3" s="32"/>
      <c r="L3" s="32"/>
      <c r="M3" s="32"/>
      <c r="N3" s="32"/>
      <c r="O3" s="25"/>
    </row>
    <row r="5" spans="1:15" ht="14.5" customHeight="1">
      <c r="B5" s="571" t="s">
        <v>74</v>
      </c>
      <c r="C5" s="571"/>
      <c r="D5" s="14"/>
      <c r="E5" s="15"/>
      <c r="F5" s="16"/>
      <c r="G5" s="12"/>
      <c r="H5" s="12"/>
      <c r="I5" s="13"/>
      <c r="J5" s="17"/>
      <c r="K5" s="18"/>
      <c r="L5" s="18"/>
      <c r="M5" s="19"/>
      <c r="N5" s="20"/>
    </row>
    <row r="6" spans="1:15">
      <c r="A6" s="21" t="s">
        <v>212</v>
      </c>
      <c r="C6" s="2"/>
      <c r="D6" s="1"/>
      <c r="E6" s="2"/>
      <c r="F6" s="1"/>
      <c r="G6" s="3"/>
      <c r="H6" s="3"/>
      <c r="I6" s="2"/>
      <c r="J6" s="2"/>
      <c r="K6" s="2"/>
      <c r="L6" s="2"/>
      <c r="M6" s="11"/>
      <c r="N6" s="2"/>
    </row>
    <row r="7" spans="1:15" s="39" customFormat="1">
      <c r="A7" s="30" t="s">
        <v>92</v>
      </c>
      <c r="B7" s="189" t="s">
        <v>92</v>
      </c>
      <c r="C7" s="566" t="s">
        <v>91</v>
      </c>
      <c r="D7" s="567"/>
      <c r="E7" s="567"/>
      <c r="F7" s="567"/>
      <c r="G7" s="567"/>
      <c r="H7" s="567"/>
      <c r="I7" s="567"/>
      <c r="J7" s="567"/>
      <c r="K7" s="567"/>
      <c r="L7" s="567"/>
      <c r="M7" s="567"/>
      <c r="N7" s="567"/>
      <c r="O7" s="26"/>
    </row>
    <row r="8" spans="1:15" s="39" customFormat="1" ht="62.25" customHeight="1">
      <c r="A8" s="30" t="s">
        <v>93</v>
      </c>
      <c r="B8" s="189" t="s">
        <v>93</v>
      </c>
      <c r="C8" s="566" t="s">
        <v>250</v>
      </c>
      <c r="D8" s="568"/>
      <c r="E8" s="568"/>
      <c r="F8" s="568"/>
      <c r="G8" s="568"/>
      <c r="H8" s="568"/>
      <c r="I8" s="568"/>
      <c r="J8" s="568"/>
      <c r="K8" s="568"/>
      <c r="L8" s="568"/>
      <c r="M8" s="568"/>
      <c r="N8" s="568"/>
      <c r="O8" s="26"/>
    </row>
    <row r="9" spans="1:15" s="39" customFormat="1" ht="51" customHeight="1">
      <c r="A9" s="30" t="s">
        <v>94</v>
      </c>
      <c r="B9" s="189" t="s">
        <v>94</v>
      </c>
      <c r="C9" s="566" t="s">
        <v>103</v>
      </c>
      <c r="D9" s="567"/>
      <c r="E9" s="567"/>
      <c r="F9" s="567"/>
      <c r="G9" s="567"/>
      <c r="H9" s="567"/>
      <c r="I9" s="567"/>
      <c r="J9" s="567"/>
      <c r="K9" s="567"/>
      <c r="L9" s="567"/>
      <c r="M9" s="567"/>
      <c r="N9" s="567"/>
      <c r="O9" s="26"/>
    </row>
    <row r="10" spans="1:15" s="39" customFormat="1" ht="27" customHeight="1">
      <c r="A10" s="30" t="s">
        <v>95</v>
      </c>
      <c r="B10" s="189" t="s">
        <v>95</v>
      </c>
      <c r="C10" s="566" t="s">
        <v>123</v>
      </c>
      <c r="D10" s="567"/>
      <c r="E10" s="567"/>
      <c r="F10" s="567"/>
      <c r="G10" s="567"/>
      <c r="H10" s="567"/>
      <c r="I10" s="567"/>
      <c r="J10" s="567"/>
      <c r="K10" s="567"/>
      <c r="L10" s="567"/>
      <c r="M10" s="567"/>
      <c r="N10" s="567"/>
      <c r="O10" s="26"/>
    </row>
    <row r="11" spans="1:15" s="39" customFormat="1">
      <c r="A11" s="30" t="s">
        <v>96</v>
      </c>
      <c r="B11" s="189" t="s">
        <v>96</v>
      </c>
      <c r="C11" s="566" t="s">
        <v>104</v>
      </c>
      <c r="D11" s="567"/>
      <c r="E11" s="567"/>
      <c r="F11" s="567"/>
      <c r="G11" s="567"/>
      <c r="H11" s="567"/>
      <c r="I11" s="567"/>
      <c r="J11" s="567"/>
      <c r="K11" s="567"/>
      <c r="L11" s="567"/>
      <c r="M11" s="567"/>
      <c r="N11" s="567"/>
      <c r="O11" s="26"/>
    </row>
    <row r="12" spans="1:15" s="21" customFormat="1" ht="14.25" customHeight="1">
      <c r="A12" s="30" t="s">
        <v>97</v>
      </c>
      <c r="B12" s="189" t="s">
        <v>97</v>
      </c>
      <c r="C12" s="566" t="s">
        <v>108</v>
      </c>
      <c r="D12" s="567"/>
      <c r="E12" s="567"/>
      <c r="F12" s="567"/>
      <c r="G12" s="567"/>
      <c r="H12" s="567"/>
      <c r="I12" s="567"/>
      <c r="J12" s="567"/>
      <c r="K12" s="567"/>
      <c r="L12" s="567"/>
      <c r="M12" s="567"/>
      <c r="N12" s="567"/>
      <c r="O12" s="26"/>
    </row>
    <row r="13" spans="1:15" s="39" customFormat="1" ht="14.25" customHeight="1">
      <c r="A13" s="30" t="s">
        <v>98</v>
      </c>
      <c r="B13" s="189" t="s">
        <v>98</v>
      </c>
      <c r="C13" s="566" t="s">
        <v>3</v>
      </c>
      <c r="D13" s="567"/>
      <c r="E13" s="567"/>
      <c r="F13" s="567"/>
      <c r="G13" s="567"/>
      <c r="H13" s="567"/>
      <c r="I13" s="567"/>
      <c r="J13" s="567"/>
      <c r="K13" s="567"/>
      <c r="L13" s="567"/>
      <c r="M13" s="567"/>
      <c r="N13" s="567"/>
      <c r="O13" s="26"/>
    </row>
    <row r="14" spans="1:15" s="39" customFormat="1" ht="15" customHeight="1">
      <c r="A14" s="30" t="s">
        <v>99</v>
      </c>
      <c r="B14" s="189" t="s">
        <v>99</v>
      </c>
      <c r="C14" s="566" t="s">
        <v>2</v>
      </c>
      <c r="D14" s="567"/>
      <c r="E14" s="567"/>
      <c r="F14" s="567"/>
      <c r="G14" s="567"/>
      <c r="H14" s="567"/>
      <c r="I14" s="567"/>
      <c r="J14" s="567"/>
      <c r="K14" s="567"/>
      <c r="L14" s="567"/>
      <c r="M14" s="567"/>
      <c r="N14" s="567"/>
      <c r="O14" s="26"/>
    </row>
    <row r="15" spans="1:15" s="39" customFormat="1" ht="40.5" customHeight="1">
      <c r="A15" s="30" t="s">
        <v>100</v>
      </c>
      <c r="B15" s="189" t="s">
        <v>100</v>
      </c>
      <c r="C15" s="566" t="s">
        <v>233</v>
      </c>
      <c r="D15" s="568"/>
      <c r="E15" s="568"/>
      <c r="F15" s="568"/>
      <c r="G15" s="568"/>
      <c r="H15" s="568"/>
      <c r="I15" s="568"/>
      <c r="J15" s="568"/>
      <c r="K15" s="568"/>
      <c r="L15" s="568"/>
      <c r="M15" s="568"/>
      <c r="N15" s="568"/>
      <c r="O15" s="26"/>
    </row>
    <row r="16" spans="1:15" s="39" customFormat="1" ht="29" customHeight="1">
      <c r="A16" s="30" t="s">
        <v>101</v>
      </c>
      <c r="B16" s="189" t="s">
        <v>101</v>
      </c>
      <c r="C16" s="566" t="s">
        <v>4</v>
      </c>
      <c r="D16" s="567"/>
      <c r="E16" s="567"/>
      <c r="F16" s="567"/>
      <c r="G16" s="567"/>
      <c r="H16" s="567"/>
      <c r="I16" s="567"/>
      <c r="J16" s="567"/>
      <c r="K16" s="567"/>
      <c r="L16" s="567"/>
      <c r="M16" s="567"/>
      <c r="N16" s="567"/>
      <c r="O16" s="26"/>
    </row>
    <row r="17" spans="1:19" s="21" customFormat="1">
      <c r="A17" s="30" t="s">
        <v>102</v>
      </c>
      <c r="B17" s="189" t="s">
        <v>102</v>
      </c>
      <c r="C17" s="569" t="s">
        <v>288</v>
      </c>
      <c r="D17" s="570"/>
      <c r="E17" s="570"/>
      <c r="F17" s="570"/>
      <c r="G17" s="570"/>
      <c r="H17" s="570"/>
      <c r="I17" s="570"/>
      <c r="J17" s="570"/>
      <c r="K17" s="570"/>
      <c r="L17" s="570"/>
      <c r="M17" s="570"/>
      <c r="N17" s="570"/>
      <c r="O17" s="26"/>
    </row>
    <row r="18" spans="1:19">
      <c r="B18" s="189" t="s">
        <v>5</v>
      </c>
      <c r="C18" t="s">
        <v>291</v>
      </c>
      <c r="S18" s="24"/>
    </row>
    <row r="19" spans="1:19">
      <c r="S19" s="24"/>
    </row>
    <row r="20" spans="1:19">
      <c r="S20" s="24"/>
    </row>
    <row r="21" spans="1:19">
      <c r="S21" s="24"/>
    </row>
    <row r="22" spans="1:19">
      <c r="S22" s="24"/>
    </row>
    <row r="23" spans="1:19">
      <c r="S23" s="24"/>
    </row>
    <row r="24" spans="1:19">
      <c r="S24" s="24"/>
    </row>
    <row r="25" spans="1:19">
      <c r="S25" s="24"/>
    </row>
    <row r="26" spans="1:19">
      <c r="S26" s="24"/>
    </row>
    <row r="27" spans="1:19">
      <c r="S27" s="24"/>
    </row>
    <row r="28" spans="1:19">
      <c r="S28" s="24"/>
    </row>
    <row r="29" spans="1:19">
      <c r="S29" s="24"/>
    </row>
    <row r="30" spans="1:19">
      <c r="S30" s="24"/>
    </row>
    <row r="31" spans="1:19">
      <c r="S31" s="24"/>
    </row>
    <row r="32" spans="1:19">
      <c r="S32" s="24"/>
    </row>
    <row r="33" spans="19:19">
      <c r="S33" s="24"/>
    </row>
    <row r="34" spans="19:19">
      <c r="S34" s="24"/>
    </row>
    <row r="35" spans="19:19">
      <c r="S35" s="24"/>
    </row>
    <row r="36" spans="19:19">
      <c r="S36" s="24"/>
    </row>
    <row r="37" spans="19:19">
      <c r="S37" s="24"/>
    </row>
    <row r="38" spans="19:19">
      <c r="S38" s="24"/>
    </row>
    <row r="39" spans="19:19">
      <c r="S39" s="24"/>
    </row>
    <row r="40" spans="19:19">
      <c r="S40" s="24"/>
    </row>
    <row r="41" spans="19:19">
      <c r="S41" s="24"/>
    </row>
    <row r="42" spans="19:19">
      <c r="S42" s="24"/>
    </row>
    <row r="43" spans="19:19">
      <c r="S43" s="24"/>
    </row>
    <row r="44" spans="19:19">
      <c r="S44" s="24"/>
    </row>
    <row r="45" spans="19:19">
      <c r="S45" s="24"/>
    </row>
    <row r="46" spans="19:19">
      <c r="S46" s="24"/>
    </row>
    <row r="47" spans="19:19">
      <c r="S47" s="24"/>
    </row>
    <row r="48" spans="19:19">
      <c r="S48" s="24"/>
    </row>
    <row r="49" spans="19:19">
      <c r="S49" s="24"/>
    </row>
    <row r="50" spans="19:19">
      <c r="S50" s="24"/>
    </row>
    <row r="51" spans="19:19">
      <c r="S51" s="24"/>
    </row>
    <row r="52" spans="19:19">
      <c r="S52" s="24"/>
    </row>
    <row r="53" spans="19:19">
      <c r="S53" s="24"/>
    </row>
    <row r="54" spans="19:19">
      <c r="S54" s="24"/>
    </row>
    <row r="55" spans="19:19">
      <c r="S55" s="24"/>
    </row>
    <row r="56" spans="19:19">
      <c r="S56" s="24"/>
    </row>
    <row r="57" spans="19:19">
      <c r="S57" s="24"/>
    </row>
    <row r="58" spans="19:19">
      <c r="S58" s="24"/>
    </row>
    <row r="59" spans="19:19">
      <c r="S59" s="24"/>
    </row>
    <row r="60" spans="19:19">
      <c r="S60" s="24"/>
    </row>
    <row r="61" spans="19:19">
      <c r="S61" s="24"/>
    </row>
    <row r="62" spans="19:19">
      <c r="S62" s="24"/>
    </row>
    <row r="63" spans="19:19">
      <c r="S63" s="24"/>
    </row>
    <row r="64" spans="19:19">
      <c r="S64" s="24"/>
    </row>
    <row r="65" spans="19:19">
      <c r="S65" s="24"/>
    </row>
    <row r="66" spans="19:19">
      <c r="S66" s="24"/>
    </row>
    <row r="67" spans="19:19">
      <c r="S67" s="24"/>
    </row>
    <row r="68" spans="19:19">
      <c r="S68" s="24"/>
    </row>
    <row r="69" spans="19:19">
      <c r="S69" s="24"/>
    </row>
    <row r="70" spans="19:19">
      <c r="S70" s="24"/>
    </row>
  </sheetData>
  <customSheetViews>
    <customSheetView guid="{2B5E9AF3-7E15-4FFC-BC57-F18A8661CB86}" showPageBreaks="1" fitToPage="1" printArea="1" view="pageBreakPreview" showRuler="0" topLeftCell="A33">
      <selection activeCell="A46" sqref="A46"/>
      <rowBreaks count="2" manualBreakCount="2">
        <brk id="37" max="11" man="1"/>
        <brk id="40" max="11" man="1"/>
      </rowBreaks>
      <pageSetup scale="61" fitToHeight="2" orientation="portrait"/>
      <headerFooter alignWithMargins="0">
        <oddFooter>&amp;RPage &amp;P</oddFooter>
      </headerFooter>
    </customSheetView>
    <customSheetView guid="{6B3EFEE6-6D4B-487B-9131-15FDA5ABAE22}" showPageBreaks="1" fitToPage="1" printArea="1" view="pageBreakPreview" showRuler="0" topLeftCell="A18">
      <selection activeCell="A21" sqref="A21"/>
      <rowBreaks count="2" manualBreakCount="2">
        <brk id="37" max="11" man="1"/>
        <brk id="40" max="11" man="1"/>
      </rowBreaks>
      <pageSetup scale="61" fitToHeight="2" orientation="portrait"/>
      <headerFooter alignWithMargins="0">
        <oddFooter>&amp;RPage &amp;P</oddFooter>
      </headerFooter>
    </customSheetView>
  </customSheetViews>
  <mergeCells count="12">
    <mergeCell ref="B5:C5"/>
    <mergeCell ref="C9:N9"/>
    <mergeCell ref="C7:N7"/>
    <mergeCell ref="C8:N8"/>
    <mergeCell ref="C10:N10"/>
    <mergeCell ref="C16:N16"/>
    <mergeCell ref="C14:N14"/>
    <mergeCell ref="C15:N15"/>
    <mergeCell ref="C17:N17"/>
    <mergeCell ref="C11:N11"/>
    <mergeCell ref="C12:N12"/>
    <mergeCell ref="C13:N13"/>
  </mergeCells>
  <phoneticPr fontId="16" type="noConversion"/>
  <printOptions horizontalCentered="1"/>
  <pageMargins left="0.5" right="0.5" top="0.5" bottom="0.5" header="0.25" footer="0.25"/>
  <pageSetup scale="55" fitToHeight="2" orientation="portrait"/>
  <headerFooter alignWithMargins="0"/>
  <colBreaks count="1" manualBreakCount="1">
    <brk id="14" max="36" man="1"/>
  </colBreaks>
  <drawing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83"/>
  <sheetViews>
    <sheetView view="pageBreakPreview" zoomScale="85" zoomScaleSheetLayoutView="85" workbookViewId="0">
      <selection activeCell="D1" sqref="D1"/>
    </sheetView>
  </sheetViews>
  <sheetFormatPr baseColWidth="10" defaultColWidth="8.83203125" defaultRowHeight="15" x14ac:dyDescent="0"/>
  <cols>
    <col min="1" max="1" width="28.5" style="91" customWidth="1"/>
    <col min="2" max="3" width="2.33203125" style="91" customWidth="1"/>
    <col min="4" max="5" width="10.6640625" style="91" customWidth="1"/>
    <col min="6" max="6" width="8.6640625" style="91" customWidth="1"/>
    <col min="7" max="11" width="17.1640625" style="91" customWidth="1"/>
    <col min="12" max="12" width="15.83203125" style="91" customWidth="1"/>
    <col min="13" max="16384" width="8.83203125" style="91"/>
  </cols>
  <sheetData>
    <row r="1" spans="1:12" s="92" customFormat="1" ht="42.75" customHeight="1">
      <c r="A1" s="91" t="s">
        <v>50</v>
      </c>
      <c r="B1" s="91"/>
      <c r="D1" s="93"/>
      <c r="E1" s="91"/>
      <c r="F1" s="91"/>
      <c r="G1" s="91"/>
      <c r="I1" s="94"/>
      <c r="J1" s="91"/>
      <c r="K1" s="91"/>
      <c r="L1" s="91"/>
    </row>
    <row r="2" spans="1:12" s="92" customFormat="1" ht="40.5" customHeight="1">
      <c r="A2" s="91"/>
      <c r="B2" s="91"/>
      <c r="D2" s="93"/>
      <c r="E2" s="91"/>
      <c r="F2" s="91"/>
      <c r="G2" s="91"/>
      <c r="I2" s="94"/>
      <c r="J2" s="91"/>
      <c r="K2" s="91"/>
      <c r="L2" s="91"/>
    </row>
    <row r="3" spans="1:12" s="95" customFormat="1" ht="27.75" customHeight="1">
      <c r="A3" s="572" t="s">
        <v>76</v>
      </c>
      <c r="B3" s="572"/>
      <c r="C3" s="572"/>
      <c r="D3" s="572"/>
      <c r="E3" s="572"/>
      <c r="F3" s="572"/>
      <c r="G3" s="572"/>
      <c r="H3" s="572"/>
      <c r="I3" s="572"/>
      <c r="J3" s="572"/>
      <c r="K3" s="572"/>
      <c r="L3" s="572"/>
    </row>
    <row r="4" spans="1:12" s="92" customFormat="1">
      <c r="A4" s="91"/>
      <c r="B4" s="91"/>
      <c r="C4" s="96"/>
      <c r="D4" s="91"/>
      <c r="E4" s="91"/>
      <c r="F4" s="91"/>
      <c r="G4" s="91"/>
      <c r="H4" s="91"/>
      <c r="I4" s="91"/>
      <c r="J4" s="91"/>
      <c r="K4" s="91"/>
      <c r="L4" s="91"/>
    </row>
    <row r="5" spans="1:12" s="92" customFormat="1">
      <c r="A5" s="97"/>
      <c r="B5" s="97"/>
      <c r="C5" s="97"/>
      <c r="D5" s="97"/>
      <c r="E5" s="97"/>
      <c r="F5" s="97"/>
      <c r="G5" s="97"/>
      <c r="H5" s="97"/>
      <c r="I5" s="97"/>
      <c r="J5" s="97"/>
      <c r="K5" s="97"/>
      <c r="L5" s="97"/>
    </row>
    <row r="6" spans="1:12" s="92" customFormat="1">
      <c r="A6" s="91"/>
      <c r="B6" s="91"/>
      <c r="C6" s="91"/>
      <c r="D6" s="91"/>
      <c r="E6" s="91"/>
      <c r="F6" s="91"/>
      <c r="G6" s="91"/>
      <c r="H6" s="91"/>
      <c r="I6" s="91"/>
      <c r="J6" s="91"/>
      <c r="K6" s="91"/>
      <c r="L6" s="91"/>
    </row>
    <row r="83" ht="89.25" customHeight="1"/>
  </sheetData>
  <mergeCells count="1">
    <mergeCell ref="A3:L3"/>
  </mergeCells>
  <printOptions horizontalCentered="1"/>
  <pageMargins left="0.5" right="0.5" top="0.4" bottom="0.5" header="0.5" footer="0.25"/>
  <pageSetup scale="59" orientation="portrait"/>
  <headerFooter alignWithMargins="0">
    <oddFooter xml:space="preserve">&amp;R
</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vt:lpstr>
      <vt:lpstr>Report</vt:lpstr>
      <vt:lpstr>Report Full</vt:lpstr>
      <vt:lpstr>Footnotes</vt:lpstr>
      <vt:lpstr>Disclaimers&amp;Definitions </vt:lpstr>
    </vt:vector>
  </TitlesOfParts>
  <Company>Transocean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Nordin, Sarah (Houston)</dc:creator>
  <cp:lastModifiedBy>Guy Cantwell</cp:lastModifiedBy>
  <cp:lastPrinted>2013-12-18T20:58:55Z</cp:lastPrinted>
  <dcterms:created xsi:type="dcterms:W3CDTF">1999-09-27T19:46:10Z</dcterms:created>
  <dcterms:modified xsi:type="dcterms:W3CDTF">2013-12-19T18:48:22Z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